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DD ROZVOJOVÝCH KONCEPCÍ\RSK\Výroční zpráva\VZ RAP_ZON_RAP_2018\ZoHpRAP_2018\MMR_prac_brezen\"/>
    </mc:Choice>
  </mc:AlternateContent>
  <bookViews>
    <workbookView xWindow="-120" yWindow="-120" windowWidth="20730" windowHeight="11160" activeTab="2"/>
  </bookViews>
  <sheets>
    <sheet name="OPPIK" sheetId="1" r:id="rId1"/>
    <sheet name="OPVVV" sheetId="2" r:id="rId2"/>
    <sheet name="OPZ" sheetId="4" r:id="rId3"/>
    <sheet name="OPD2" sheetId="5" r:id="rId4"/>
    <sheet name="OPŽP" sheetId="6" r:id="rId5"/>
    <sheet name="IROP" sheetId="8" r:id="rId6"/>
    <sheet name="OPTP" sheetId="9" r:id="rId7"/>
  </sheets>
  <calcPr calcId="162913"/>
</workbook>
</file>

<file path=xl/calcChain.xml><?xml version="1.0" encoding="utf-8"?>
<calcChain xmlns="http://schemas.openxmlformats.org/spreadsheetml/2006/main">
  <c r="O16" i="4" l="1"/>
  <c r="Q34" i="8" l="1"/>
  <c r="Q17" i="8"/>
  <c r="W36" i="6"/>
  <c r="W18" i="6"/>
  <c r="M18" i="5"/>
  <c r="M36" i="5"/>
  <c r="T36" i="4"/>
  <c r="T18" i="4"/>
  <c r="V35" i="2"/>
  <c r="V17" i="2"/>
  <c r="S17" i="1" l="1"/>
  <c r="C15" i="8" l="1"/>
  <c r="D32" i="9" l="1"/>
  <c r="E32" i="9"/>
  <c r="F32" i="9"/>
  <c r="G32" i="9"/>
  <c r="C32" i="9"/>
  <c r="D15" i="9"/>
  <c r="E15" i="9"/>
  <c r="F15" i="9"/>
  <c r="G15" i="9"/>
  <c r="C15" i="9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C32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C34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C16" i="6"/>
  <c r="D16" i="5"/>
  <c r="E16" i="5"/>
  <c r="F16" i="5"/>
  <c r="G16" i="5"/>
  <c r="H16" i="5"/>
  <c r="I16" i="5"/>
  <c r="J16" i="5"/>
  <c r="K16" i="5"/>
  <c r="L16" i="5"/>
  <c r="D34" i="4"/>
  <c r="E34" i="4"/>
  <c r="C35" i="4" s="1"/>
  <c r="F34" i="4"/>
  <c r="G34" i="4"/>
  <c r="H34" i="4"/>
  <c r="I34" i="4"/>
  <c r="J34" i="4"/>
  <c r="K34" i="4"/>
  <c r="K35" i="4" s="1"/>
  <c r="L34" i="4"/>
  <c r="M34" i="4"/>
  <c r="N34" i="4"/>
  <c r="O34" i="4"/>
  <c r="P34" i="4"/>
  <c r="Q34" i="4"/>
  <c r="R34" i="4"/>
  <c r="S34" i="4"/>
  <c r="C34" i="4"/>
  <c r="D16" i="4"/>
  <c r="E16" i="4"/>
  <c r="F16" i="4"/>
  <c r="G16" i="4"/>
  <c r="H16" i="4"/>
  <c r="I16" i="4"/>
  <c r="C16" i="4"/>
  <c r="C17" i="4" s="1"/>
  <c r="L16" i="4"/>
  <c r="M16" i="4"/>
  <c r="N16" i="4"/>
  <c r="P16" i="4"/>
  <c r="Q16" i="4"/>
  <c r="S16" i="4"/>
  <c r="R9" i="4"/>
  <c r="R16" i="4" s="1"/>
  <c r="Q17" i="4" l="1"/>
  <c r="K16" i="4"/>
  <c r="K17" i="4" s="1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C33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C15" i="2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C32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Q30" i="8" l="1"/>
  <c r="Q31" i="8"/>
  <c r="Q13" i="8"/>
  <c r="Q14" i="8"/>
  <c r="N16" i="8"/>
  <c r="K16" i="8"/>
  <c r="F16" i="8"/>
  <c r="C16" i="8"/>
  <c r="T26" i="4"/>
  <c r="T27" i="4"/>
  <c r="T28" i="4"/>
  <c r="T29" i="4"/>
  <c r="T30" i="4"/>
  <c r="T31" i="4"/>
  <c r="T32" i="4"/>
  <c r="T33" i="4"/>
  <c r="T25" i="4"/>
  <c r="C16" i="1"/>
  <c r="T34" i="4" l="1"/>
  <c r="P33" i="8"/>
  <c r="P16" i="8"/>
  <c r="Q16" i="8" s="1"/>
  <c r="U35" i="6"/>
  <c r="S17" i="6"/>
  <c r="U17" i="6"/>
  <c r="G33" i="9"/>
  <c r="G16" i="9"/>
  <c r="W8" i="6"/>
  <c r="W9" i="6"/>
  <c r="W10" i="6"/>
  <c r="W11" i="6"/>
  <c r="W12" i="6"/>
  <c r="W13" i="6"/>
  <c r="W14" i="6"/>
  <c r="W15" i="6"/>
  <c r="W7" i="6"/>
  <c r="D34" i="5"/>
  <c r="E34" i="5"/>
  <c r="F34" i="5"/>
  <c r="G34" i="5"/>
  <c r="H34" i="5"/>
  <c r="I34" i="5"/>
  <c r="J34" i="5"/>
  <c r="K34" i="5"/>
  <c r="K35" i="5" s="1"/>
  <c r="L34" i="5"/>
  <c r="L35" i="5" s="1"/>
  <c r="C34" i="5"/>
  <c r="M8" i="5"/>
  <c r="M9" i="5"/>
  <c r="M10" i="5"/>
  <c r="M11" i="5"/>
  <c r="M12" i="5"/>
  <c r="M13" i="5"/>
  <c r="M14" i="5"/>
  <c r="M15" i="5"/>
  <c r="M7" i="5"/>
  <c r="K17" i="5"/>
  <c r="L17" i="5"/>
  <c r="C16" i="5"/>
  <c r="P35" i="4"/>
  <c r="S35" i="4"/>
  <c r="T8" i="4"/>
  <c r="T9" i="4"/>
  <c r="T10" i="4"/>
  <c r="T11" i="4"/>
  <c r="T12" i="4"/>
  <c r="T13" i="4"/>
  <c r="T14" i="4"/>
  <c r="T15" i="4"/>
  <c r="T7" i="4"/>
  <c r="P17" i="4"/>
  <c r="S17" i="4"/>
  <c r="S7" i="1"/>
  <c r="S8" i="1"/>
  <c r="S9" i="1"/>
  <c r="S10" i="1"/>
  <c r="S11" i="1"/>
  <c r="S12" i="1"/>
  <c r="S13" i="1"/>
  <c r="S14" i="1"/>
  <c r="S6" i="1"/>
  <c r="V6" i="2"/>
  <c r="V7" i="2"/>
  <c r="V15" i="2" s="1"/>
  <c r="V8" i="2"/>
  <c r="S15" i="1" l="1"/>
  <c r="T16" i="4"/>
  <c r="W16" i="6"/>
  <c r="T17" i="4"/>
  <c r="M16" i="5"/>
  <c r="C16" i="9"/>
  <c r="H16" i="9" s="1"/>
  <c r="C33" i="8"/>
  <c r="N33" i="8"/>
  <c r="K33" i="8"/>
  <c r="C17" i="6"/>
  <c r="G35" i="6"/>
  <c r="E16" i="1"/>
  <c r="O17" i="6"/>
  <c r="G17" i="6"/>
  <c r="J35" i="6"/>
  <c r="Q16" i="1"/>
  <c r="Q35" i="4"/>
  <c r="H17" i="5"/>
  <c r="C33" i="9"/>
  <c r="H33" i="9" s="1"/>
  <c r="H34" i="9" s="1"/>
  <c r="J17" i="6"/>
  <c r="C35" i="6"/>
  <c r="S35" i="6"/>
  <c r="O35" i="6"/>
  <c r="F33" i="8"/>
  <c r="Q33" i="1"/>
  <c r="I33" i="1"/>
  <c r="E33" i="1"/>
  <c r="O33" i="1"/>
  <c r="I16" i="1"/>
  <c r="O16" i="1"/>
  <c r="C33" i="1"/>
  <c r="C17" i="5"/>
  <c r="C35" i="5"/>
  <c r="H35" i="5"/>
  <c r="C34" i="2"/>
  <c r="M16" i="2"/>
  <c r="T16" i="2"/>
  <c r="M34" i="2"/>
  <c r="C16" i="2"/>
  <c r="T34" i="2"/>
  <c r="G34" i="2"/>
  <c r="H29" i="9"/>
  <c r="H28" i="9"/>
  <c r="H27" i="9"/>
  <c r="H26" i="9"/>
  <c r="H25" i="9"/>
  <c r="H24" i="9"/>
  <c r="H23" i="9"/>
  <c r="H12" i="9"/>
  <c r="H11" i="9"/>
  <c r="H10" i="9"/>
  <c r="H9" i="9"/>
  <c r="H8" i="9"/>
  <c r="H7" i="9"/>
  <c r="H15" i="9" s="1"/>
  <c r="H6" i="9"/>
  <c r="Q7" i="8"/>
  <c r="Q8" i="8"/>
  <c r="Q9" i="8"/>
  <c r="Q10" i="8"/>
  <c r="Q11" i="8"/>
  <c r="Q12" i="8"/>
  <c r="Q6" i="8"/>
  <c r="Q26" i="8"/>
  <c r="Q27" i="8"/>
  <c r="Q28" i="8"/>
  <c r="Q29" i="8"/>
  <c r="Q25" i="8"/>
  <c r="Q24" i="8"/>
  <c r="Q32" i="8" s="1"/>
  <c r="Q23" i="8"/>
  <c r="Q15" i="8" l="1"/>
  <c r="H32" i="9"/>
  <c r="V34" i="2"/>
  <c r="M35" i="5"/>
  <c r="M17" i="5"/>
  <c r="T35" i="4"/>
  <c r="S16" i="1"/>
  <c r="Q33" i="8"/>
  <c r="W35" i="6"/>
  <c r="W17" i="6"/>
  <c r="S33" i="1"/>
  <c r="W27" i="6"/>
  <c r="W26" i="6"/>
  <c r="W25" i="6"/>
  <c r="M27" i="5"/>
  <c r="M26" i="5"/>
  <c r="M25" i="5"/>
  <c r="M34" i="5" l="1"/>
  <c r="W34" i="6"/>
  <c r="V25" i="2"/>
  <c r="V26" i="2"/>
  <c r="V24" i="2"/>
  <c r="V33" i="2" l="1"/>
  <c r="S25" i="1"/>
  <c r="S24" i="1"/>
  <c r="S23" i="1"/>
  <c r="G16" i="2"/>
  <c r="V16" i="2" s="1"/>
  <c r="S32" i="1" l="1"/>
</calcChain>
</file>

<file path=xl/sharedStrings.xml><?xml version="1.0" encoding="utf-8"?>
<sst xmlns="http://schemas.openxmlformats.org/spreadsheetml/2006/main" count="520" uniqueCount="97">
  <si>
    <t>strategický rámec</t>
  </si>
  <si>
    <t>stav projektů</t>
  </si>
  <si>
    <t>specifické cíle</t>
  </si>
  <si>
    <t>Prioritní osa 1</t>
  </si>
  <si>
    <t>podané</t>
  </si>
  <si>
    <t>schválené</t>
  </si>
  <si>
    <t>realizované a ukončené</t>
  </si>
  <si>
    <t>RAP</t>
  </si>
  <si>
    <t>ITI/IPRÚ</t>
  </si>
  <si>
    <t>CLLD</t>
  </si>
  <si>
    <t>podpora za SC</t>
  </si>
  <si>
    <t>podpora za PO</t>
  </si>
  <si>
    <t>OPPIK - počty projektů</t>
  </si>
  <si>
    <t>Prioritní osa 2</t>
  </si>
  <si>
    <t>Prioritní osa 3</t>
  </si>
  <si>
    <t>Prioritní osa 4</t>
  </si>
  <si>
    <t>Prioritní osa 5</t>
  </si>
  <si>
    <t>2.1.1</t>
  </si>
  <si>
    <t>2.1.2</t>
  </si>
  <si>
    <t>2.1.3</t>
  </si>
  <si>
    <t>2.1.4</t>
  </si>
  <si>
    <t>2.1.5</t>
  </si>
  <si>
    <t>2.2.1</t>
  </si>
  <si>
    <t>3.1.1</t>
  </si>
  <si>
    <t>3.1.2</t>
  </si>
  <si>
    <t>3.1.3</t>
  </si>
  <si>
    <t>3.1.4</t>
  </si>
  <si>
    <t>3.1.5</t>
  </si>
  <si>
    <t>3.2.1</t>
  </si>
  <si>
    <t>3.3.1</t>
  </si>
  <si>
    <t>4.1</t>
  </si>
  <si>
    <t>4.2</t>
  </si>
  <si>
    <t>projektů celkem</t>
  </si>
  <si>
    <t>OPVVV - počty projektů</t>
  </si>
  <si>
    <t>OPZ- počty projektů</t>
  </si>
  <si>
    <t>investiční priorita</t>
  </si>
  <si>
    <t>1.1.1</t>
  </si>
  <si>
    <t>1.1.2</t>
  </si>
  <si>
    <t>1.2.1</t>
  </si>
  <si>
    <t>1.3.1</t>
  </si>
  <si>
    <t>1.3.2</t>
  </si>
  <si>
    <t>1.4.1</t>
  </si>
  <si>
    <t>1.4.2</t>
  </si>
  <si>
    <t>1.5.1</t>
  </si>
  <si>
    <t>2.2.2</t>
  </si>
  <si>
    <t>2.3.1</t>
  </si>
  <si>
    <t>4.1.1</t>
  </si>
  <si>
    <t>4.1.2</t>
  </si>
  <si>
    <t>5.1.1</t>
  </si>
  <si>
    <t>OPD2- počty projektů</t>
  </si>
  <si>
    <t>7i</t>
  </si>
  <si>
    <t>7ii</t>
  </si>
  <si>
    <t>7iii</t>
  </si>
  <si>
    <t>1.2</t>
  </si>
  <si>
    <t>1.3</t>
  </si>
  <si>
    <t>1.4</t>
  </si>
  <si>
    <t>1.5</t>
  </si>
  <si>
    <t>1.1</t>
  </si>
  <si>
    <t>2.1</t>
  </si>
  <si>
    <t>2.2</t>
  </si>
  <si>
    <t>2.3</t>
  </si>
  <si>
    <t>7b</t>
  </si>
  <si>
    <t>3.1</t>
  </si>
  <si>
    <t>OPŽP- počty projektů</t>
  </si>
  <si>
    <t>3.2.4</t>
  </si>
  <si>
    <t>3.3.5</t>
  </si>
  <si>
    <t>4.1.3</t>
  </si>
  <si>
    <t>4.1.4</t>
  </si>
  <si>
    <t>Prioritní osa 6</t>
  </si>
  <si>
    <t>6.1</t>
  </si>
  <si>
    <t>6.2</t>
  </si>
  <si>
    <t>5.2.2</t>
  </si>
  <si>
    <t>pro NUT II Severozápad</t>
  </si>
  <si>
    <t>1.2.3</t>
  </si>
  <si>
    <t>1.2.4</t>
  </si>
  <si>
    <t>IROP - počty projektů</t>
  </si>
  <si>
    <t>celkem</t>
  </si>
  <si>
    <t>financí celkem</t>
  </si>
  <si>
    <t>OPTP - počty projektů</t>
  </si>
  <si>
    <t>projektů v OP</t>
  </si>
  <si>
    <t>OPVVV - fin. analýza (v tis. Kč)</t>
  </si>
  <si>
    <t>OPPIK - fin. analýza (v tis. Kč)</t>
  </si>
  <si>
    <t>OPZ - fin. analýza (v tis. Kč)</t>
  </si>
  <si>
    <t>OPD2 - fin. analýza (v tis. Kč)</t>
  </si>
  <si>
    <t>OPTP - fin. analýza (v tis. Kč)</t>
  </si>
  <si>
    <t>OPŽP - fin. analýza (v tis. Kč)</t>
  </si>
  <si>
    <t>IROP - fin. analýza (v tis. Kč)</t>
  </si>
  <si>
    <t>1.1.3</t>
  </si>
  <si>
    <t>1.1.4</t>
  </si>
  <si>
    <t>Prioritní osa 4 - TP</t>
  </si>
  <si>
    <t>databáze KÚ</t>
  </si>
  <si>
    <t>(plánované záměry)</t>
  </si>
  <si>
    <t>celkem databáze</t>
  </si>
  <si>
    <t>projekty databáze</t>
  </si>
  <si>
    <t>databáze celkem</t>
  </si>
  <si>
    <t>proj. Databáze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</si>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</sst>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" fontId="0" fillId="0" borderId="0" xfId="0" applyNumberFormat="1"/>
    <xf numFmtId="0" fontId="0" fillId="0" borderId="8" xfId="0" applyBorder="1" applyAlignment="1">
      <alignment wrapText="1"/>
    </xf>
    <xf numFmtId="0" fontId="0" fillId="0" borderId="24" xfId="0" applyBorder="1"/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/>
    <xf numFmtId="4" fontId="0" fillId="0" borderId="7" xfId="0" applyNumberFormat="1" applyBorder="1"/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0" fillId="0" borderId="8" xfId="0" applyNumberFormat="1" applyBorder="1"/>
    <xf numFmtId="0" fontId="0" fillId="0" borderId="12" xfId="0" applyBorder="1"/>
    <xf numFmtId="16" fontId="0" fillId="0" borderId="7" xfId="0" applyNumberForma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" fontId="0" fillId="0" borderId="36" xfId="0" applyNumberFormat="1" applyBorder="1"/>
    <xf numFmtId="4" fontId="0" fillId="0" borderId="37" xfId="0" applyNumberFormat="1" applyBorder="1"/>
    <xf numFmtId="4" fontId="0" fillId="0" borderId="26" xfId="0" applyNumberFormat="1" applyBorder="1"/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0" xfId="0" applyAlignment="1">
      <alignment wrapText="1"/>
    </xf>
    <xf numFmtId="0" fontId="0" fillId="0" borderId="37" xfId="0" applyBorder="1"/>
    <xf numFmtId="16" fontId="0" fillId="0" borderId="36" xfId="0" applyNumberFormat="1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wrapText="1"/>
    </xf>
    <xf numFmtId="4" fontId="2" fillId="0" borderId="8" xfId="0" applyNumberFormat="1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0" fillId="0" borderId="1" xfId="0" applyNumberFormat="1" applyBorder="1"/>
    <xf numFmtId="4" fontId="0" fillId="0" borderId="8" xfId="0" applyNumberFormat="1" applyBorder="1" applyAlignment="1">
      <alignment wrapText="1"/>
    </xf>
    <xf numFmtId="2" fontId="3" fillId="0" borderId="1" xfId="1" applyNumberFormat="1" applyBorder="1"/>
    <xf numFmtId="0" fontId="0" fillId="0" borderId="32" xfId="0" applyBorder="1" applyAlignment="1">
      <alignment horizontal="center"/>
    </xf>
    <xf numFmtId="0" fontId="0" fillId="0" borderId="28" xfId="0" applyBorder="1"/>
    <xf numFmtId="0" fontId="0" fillId="0" borderId="17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4" fontId="0" fillId="0" borderId="39" xfId="0" applyNumberFormat="1" applyBorder="1"/>
    <xf numFmtId="4" fontId="0" fillId="0" borderId="46" xfId="0" applyNumberFormat="1" applyBorder="1"/>
    <xf numFmtId="0" fontId="0" fillId="0" borderId="39" xfId="0" applyBorder="1"/>
    <xf numFmtId="0" fontId="0" fillId="0" borderId="46" xfId="0" applyBorder="1"/>
    <xf numFmtId="0" fontId="4" fillId="0" borderId="42" xfId="0" applyFont="1" applyBorder="1"/>
    <xf numFmtId="0" fontId="4" fillId="0" borderId="43" xfId="0" applyFont="1" applyBorder="1"/>
    <xf numFmtId="0" fontId="4" fillId="0" borderId="0" xfId="0" applyFont="1"/>
    <xf numFmtId="0" fontId="4" fillId="2" borderId="43" xfId="0" applyFont="1" applyFill="1" applyBorder="1"/>
    <xf numFmtId="0" fontId="4" fillId="0" borderId="44" xfId="0" applyFont="1" applyBorder="1"/>
    <xf numFmtId="0" fontId="0" fillId="0" borderId="34" xfId="0" applyBorder="1"/>
    <xf numFmtId="0" fontId="0" fillId="0" borderId="41" xfId="0" applyBorder="1"/>
    <xf numFmtId="4" fontId="4" fillId="2" borderId="43" xfId="0" applyNumberFormat="1" applyFont="1" applyFill="1" applyBorder="1"/>
    <xf numFmtId="4" fontId="4" fillId="0" borderId="43" xfId="0" applyNumberFormat="1" applyFont="1" applyBorder="1"/>
    <xf numFmtId="4" fontId="4" fillId="0" borderId="43" xfId="0" applyNumberFormat="1" applyFont="1" applyBorder="1" applyAlignment="1">
      <alignment horizontal="center" textRotation="90"/>
    </xf>
    <xf numFmtId="4" fontId="4" fillId="0" borderId="44" xfId="0" applyNumberFormat="1" applyFont="1" applyBorder="1"/>
    <xf numFmtId="4" fontId="4" fillId="2" borderId="44" xfId="0" applyNumberFormat="1" applyFont="1" applyFill="1" applyBorder="1"/>
    <xf numFmtId="0" fontId="4" fillId="2" borderId="44" xfId="0" applyFont="1" applyFill="1" applyBorder="1"/>
    <xf numFmtId="4" fontId="4" fillId="0" borderId="48" xfId="0" applyNumberFormat="1" applyFont="1" applyBorder="1"/>
    <xf numFmtId="0" fontId="4" fillId="0" borderId="45" xfId="0" applyFont="1" applyBorder="1"/>
    <xf numFmtId="0" fontId="0" fillId="0" borderId="49" xfId="0" applyBorder="1"/>
    <xf numFmtId="4" fontId="0" fillId="0" borderId="32" xfId="0" applyNumberFormat="1" applyBorder="1"/>
    <xf numFmtId="4" fontId="4" fillId="0" borderId="49" xfId="0" applyNumberFormat="1" applyFont="1" applyBorder="1"/>
    <xf numFmtId="4" fontId="4" fillId="0" borderId="39" xfId="0" applyNumberFormat="1" applyFont="1" applyBorder="1"/>
    <xf numFmtId="0" fontId="0" fillId="0" borderId="32" xfId="0" applyBorder="1"/>
    <xf numFmtId="0" fontId="4" fillId="0" borderId="49" xfId="0" applyFont="1" applyBorder="1"/>
    <xf numFmtId="0" fontId="0" fillId="0" borderId="5" xfId="0" applyBorder="1"/>
    <xf numFmtId="4" fontId="4" fillId="2" borderId="42" xfId="0" applyNumberFormat="1" applyFont="1" applyFill="1" applyBorder="1"/>
    <xf numFmtId="0" fontId="4" fillId="0" borderId="50" xfId="0" applyFont="1" applyBorder="1"/>
    <xf numFmtId="0" fontId="4" fillId="2" borderId="42" xfId="0" applyFont="1" applyFill="1" applyBorder="1"/>
    <xf numFmtId="0" fontId="4" fillId="0" borderId="47" xfId="0" applyFont="1" applyBorder="1"/>
    <xf numFmtId="0" fontId="4" fillId="0" borderId="39" xfId="0" applyFont="1" applyBorder="1"/>
    <xf numFmtId="0" fontId="0" fillId="0" borderId="47" xfId="0" applyBorder="1"/>
    <xf numFmtId="0" fontId="0" fillId="0" borderId="51" xfId="0" applyBorder="1"/>
    <xf numFmtId="4" fontId="0" fillId="0" borderId="51" xfId="0" applyNumberFormat="1" applyBorder="1"/>
    <xf numFmtId="4" fontId="0" fillId="0" borderId="0" xfId="0" applyNumberFormat="1"/>
    <xf numFmtId="0" fontId="0" fillId="0" borderId="9" xfId="0" applyFill="1" applyBorder="1"/>
    <xf numFmtId="4" fontId="0" fillId="0" borderId="3" xfId="0" applyNumberFormat="1" applyFill="1" applyBorder="1"/>
    <xf numFmtId="4" fontId="0" fillId="0" borderId="1" xfId="0" applyNumberFormat="1" applyFill="1" applyBorder="1"/>
    <xf numFmtId="4" fontId="0" fillId="0" borderId="9" xfId="0" applyNumberFormat="1" applyFill="1" applyBorder="1"/>
    <xf numFmtId="4" fontId="0" fillId="0" borderId="8" xfId="0" applyNumberForma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0" xfId="0" applyFill="1" applyBorder="1"/>
    <xf numFmtId="0" fontId="4" fillId="0" borderId="42" xfId="0" applyFont="1" applyFill="1" applyBorder="1"/>
    <xf numFmtId="4" fontId="4" fillId="0" borderId="4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center"/>
    </xf>
    <xf numFmtId="0" fontId="0" fillId="0" borderId="38" xfId="0" applyFill="1" applyBorder="1"/>
    <xf numFmtId="0" fontId="0" fillId="0" borderId="21" xfId="0" applyFill="1" applyBorder="1"/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19" xfId="0" applyFill="1" applyBorder="1"/>
    <xf numFmtId="0" fontId="0" fillId="0" borderId="18" xfId="0" applyFill="1" applyBorder="1" applyAlignment="1">
      <alignment wrapText="1"/>
    </xf>
    <xf numFmtId="0" fontId="0" fillId="0" borderId="24" xfId="0" applyFill="1" applyBorder="1"/>
    <xf numFmtId="49" fontId="0" fillId="0" borderId="8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/>
    <xf numFmtId="4" fontId="2" fillId="0" borderId="2" xfId="0" applyNumberFormat="1" applyFont="1" applyBorder="1"/>
    <xf numFmtId="4" fontId="0" fillId="0" borderId="54" xfId="0" applyNumberFormat="1" applyBorder="1"/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53" xfId="0" applyBorder="1" applyAlignment="1">
      <alignment horizontal="center"/>
    </xf>
    <xf numFmtId="4" fontId="0" fillId="0" borderId="9" xfId="0" applyNumberFormat="1" applyBorder="1" applyAlignment="1">
      <alignment horizontal="center" textRotation="90"/>
    </xf>
    <xf numFmtId="4" fontId="0" fillId="0" borderId="2" xfId="0" applyNumberFormat="1" applyBorder="1" applyAlignment="1">
      <alignment horizontal="center" textRotation="90"/>
    </xf>
    <xf numFmtId="4" fontId="0" fillId="0" borderId="15" xfId="0" applyNumberFormat="1" applyBorder="1" applyAlignment="1">
      <alignment horizontal="center" textRotation="90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45" xfId="0" applyFont="1" applyBorder="1" applyAlignment="1">
      <alignment wrapText="1"/>
    </xf>
    <xf numFmtId="4" fontId="4" fillId="0" borderId="47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4" fontId="4" fillId="0" borderId="47" xfId="0" applyNumberFormat="1" applyFont="1" applyFill="1" applyBorder="1" applyAlignment="1">
      <alignment horizontal="center" wrapText="1"/>
    </xf>
    <xf numFmtId="0" fontId="0" fillId="0" borderId="20" xfId="0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6" zoomScaleNormal="76" workbookViewId="0">
      <selection activeCell="K42" sqref="K42"/>
    </sheetView>
  </sheetViews>
  <sheetFormatPr defaultRowHeight="15" x14ac:dyDescent="0.25"/>
  <cols>
    <col min="1" max="1" width="11.85546875" customWidth="1"/>
    <col min="2" max="2" width="20.28515625" bestFit="1" customWidth="1"/>
    <col min="3" max="3" width="16.5703125" bestFit="1" customWidth="1"/>
    <col min="4" max="5" width="15" bestFit="1" customWidth="1"/>
    <col min="6" max="6" width="13.5703125" bestFit="1" customWidth="1"/>
    <col min="7" max="7" width="15" bestFit="1" customWidth="1"/>
    <col min="8" max="9" width="12.5703125" bestFit="1" customWidth="1"/>
    <col min="10" max="10" width="15" bestFit="1" customWidth="1"/>
    <col min="11" max="11" width="5.7109375" bestFit="1" customWidth="1"/>
    <col min="12" max="13" width="13.85546875" bestFit="1" customWidth="1"/>
    <col min="14" max="14" width="5.7109375" bestFit="1" customWidth="1"/>
    <col min="15" max="15" width="5" bestFit="1" customWidth="1"/>
    <col min="16" max="17" width="13.5703125" bestFit="1" customWidth="1"/>
    <col min="18" max="18" width="13.28515625" bestFit="1" customWidth="1"/>
    <col min="19" max="19" width="16.5703125" bestFit="1" customWidth="1"/>
    <col min="20" max="20" width="12" bestFit="1" customWidth="1"/>
    <col min="21" max="21" width="2.28515625" bestFit="1" customWidth="1"/>
  </cols>
  <sheetData>
    <row r="1" spans="1:19" ht="15.75" thickBot="1" x14ac:dyDescent="0.3"/>
    <row r="2" spans="1:19" ht="14.45" customHeight="1" x14ac:dyDescent="0.25">
      <c r="A2" s="129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27"/>
    </row>
    <row r="3" spans="1:19" ht="30.75" thickBot="1" x14ac:dyDescent="0.3">
      <c r="A3" s="12" t="s">
        <v>0</v>
      </c>
      <c r="B3" s="1" t="s">
        <v>1</v>
      </c>
      <c r="C3" s="127" t="s">
        <v>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33"/>
    </row>
    <row r="4" spans="1:19" x14ac:dyDescent="0.25">
      <c r="A4" s="8"/>
      <c r="B4" s="2"/>
      <c r="C4" s="124" t="s">
        <v>3</v>
      </c>
      <c r="D4" s="126"/>
      <c r="E4" s="124" t="s">
        <v>13</v>
      </c>
      <c r="F4" s="125"/>
      <c r="G4" s="125"/>
      <c r="H4" s="126"/>
      <c r="I4" s="124" t="s">
        <v>14</v>
      </c>
      <c r="J4" s="125"/>
      <c r="K4" s="125"/>
      <c r="L4" s="125"/>
      <c r="M4" s="125"/>
      <c r="N4" s="126"/>
      <c r="O4" s="124" t="s">
        <v>15</v>
      </c>
      <c r="P4" s="126"/>
      <c r="Q4" s="124" t="s">
        <v>16</v>
      </c>
      <c r="R4" s="126"/>
      <c r="S4" s="28" t="s">
        <v>76</v>
      </c>
    </row>
    <row r="5" spans="1:19" s="24" customFormat="1" x14ac:dyDescent="0.25">
      <c r="A5" s="117"/>
      <c r="B5" s="3"/>
      <c r="C5" s="111">
        <v>43101</v>
      </c>
      <c r="D5" s="113">
        <v>43132</v>
      </c>
      <c r="E5" s="111">
        <v>43102</v>
      </c>
      <c r="F5" s="112">
        <v>43133</v>
      </c>
      <c r="G5" s="112">
        <v>43161</v>
      </c>
      <c r="H5" s="113">
        <v>43192</v>
      </c>
      <c r="I5" s="111">
        <v>43103</v>
      </c>
      <c r="J5" s="112">
        <v>43134</v>
      </c>
      <c r="K5" s="112">
        <v>43162</v>
      </c>
      <c r="L5" s="112">
        <v>43193</v>
      </c>
      <c r="M5" s="112">
        <v>43223</v>
      </c>
      <c r="N5" s="113">
        <v>43254</v>
      </c>
      <c r="O5" s="111">
        <v>43104</v>
      </c>
      <c r="P5" s="113">
        <v>43135</v>
      </c>
      <c r="Q5" s="111">
        <v>43105</v>
      </c>
      <c r="R5" s="113">
        <v>43136</v>
      </c>
      <c r="S5" s="28"/>
    </row>
    <row r="6" spans="1:19" x14ac:dyDescent="0.25">
      <c r="A6" s="123" t="s">
        <v>7</v>
      </c>
      <c r="B6" s="2" t="s">
        <v>4</v>
      </c>
      <c r="C6" s="21">
        <v>694186752.89999998</v>
      </c>
      <c r="D6" s="17">
        <v>8204334</v>
      </c>
      <c r="E6" s="21">
        <v>0</v>
      </c>
      <c r="F6" s="6">
        <v>0</v>
      </c>
      <c r="G6" s="6">
        <v>229786624.61000001</v>
      </c>
      <c r="H6" s="17">
        <v>0</v>
      </c>
      <c r="I6" s="21">
        <v>6477802.7599999998</v>
      </c>
      <c r="J6" s="6">
        <v>62074871.710000001</v>
      </c>
      <c r="K6" s="6"/>
      <c r="L6" s="6">
        <v>450000</v>
      </c>
      <c r="M6" s="6">
        <v>2730000</v>
      </c>
      <c r="N6" s="17">
        <v>0</v>
      </c>
      <c r="O6" s="21"/>
      <c r="P6" s="17">
        <v>0</v>
      </c>
      <c r="Q6" s="21">
        <v>0</v>
      </c>
      <c r="R6" s="17">
        <v>0</v>
      </c>
      <c r="S6" s="30">
        <f>SUM(C6:R6)</f>
        <v>1003910385.98</v>
      </c>
    </row>
    <row r="7" spans="1:19" x14ac:dyDescent="0.25">
      <c r="A7" s="123"/>
      <c r="B7" s="2" t="s">
        <v>5</v>
      </c>
      <c r="C7" s="21">
        <v>13835411</v>
      </c>
      <c r="D7" s="17">
        <v>108724752.65000001</v>
      </c>
      <c r="E7" s="21">
        <v>0</v>
      </c>
      <c r="F7" s="6">
        <v>8850006</v>
      </c>
      <c r="G7" s="6">
        <v>0</v>
      </c>
      <c r="H7" s="17">
        <v>0</v>
      </c>
      <c r="I7" s="21">
        <v>0</v>
      </c>
      <c r="J7" s="6">
        <v>23435256.120000001</v>
      </c>
      <c r="K7" s="6"/>
      <c r="L7" s="6">
        <v>5948121.3333333302</v>
      </c>
      <c r="M7" s="6">
        <v>0</v>
      </c>
      <c r="N7" s="17">
        <v>0</v>
      </c>
      <c r="O7" s="21"/>
      <c r="P7" s="17">
        <v>0</v>
      </c>
      <c r="Q7" s="21">
        <v>83353285.587692305</v>
      </c>
      <c r="R7" s="17">
        <v>6482307.6923076902</v>
      </c>
      <c r="S7" s="30">
        <f t="shared" ref="S7:S14" si="0">SUM(C7:R7)</f>
        <v>250629140.38333336</v>
      </c>
    </row>
    <row r="8" spans="1:19" x14ac:dyDescent="0.25">
      <c r="A8" s="123"/>
      <c r="B8" s="2" t="s">
        <v>6</v>
      </c>
      <c r="C8" s="21">
        <v>1081596085.6300001</v>
      </c>
      <c r="D8" s="17">
        <v>108274054.47</v>
      </c>
      <c r="E8" s="21">
        <v>160832731</v>
      </c>
      <c r="F8" s="43">
        <v>41369138.840000004</v>
      </c>
      <c r="G8" s="6">
        <v>183139115</v>
      </c>
      <c r="H8" s="17">
        <v>3505200</v>
      </c>
      <c r="I8" s="21">
        <v>0</v>
      </c>
      <c r="J8" s="6">
        <v>185682922.69999999</v>
      </c>
      <c r="K8" s="6"/>
      <c r="L8" s="6">
        <v>6279261.6666666698</v>
      </c>
      <c r="M8" s="6">
        <v>0</v>
      </c>
      <c r="N8" s="17">
        <v>0</v>
      </c>
      <c r="O8" s="21"/>
      <c r="P8" s="17">
        <v>52119475</v>
      </c>
      <c r="Q8" s="21">
        <v>0</v>
      </c>
      <c r="R8" s="17">
        <v>0</v>
      </c>
      <c r="S8" s="30">
        <f t="shared" si="0"/>
        <v>1822797984.3066669</v>
      </c>
    </row>
    <row r="9" spans="1:19" x14ac:dyDescent="0.25">
      <c r="A9" s="123" t="s">
        <v>8</v>
      </c>
      <c r="B9" s="2" t="s">
        <v>4</v>
      </c>
      <c r="C9" s="8"/>
      <c r="D9" s="9"/>
      <c r="E9" s="8"/>
      <c r="F9" s="1"/>
      <c r="G9" s="1"/>
      <c r="H9" s="9"/>
      <c r="I9" s="8"/>
      <c r="J9" s="1"/>
      <c r="K9" s="1"/>
      <c r="L9" s="1"/>
      <c r="M9" s="1"/>
      <c r="N9" s="9"/>
      <c r="O9" s="8"/>
      <c r="P9" s="9"/>
      <c r="Q9" s="8"/>
      <c r="R9" s="9"/>
      <c r="S9" s="30">
        <f t="shared" si="0"/>
        <v>0</v>
      </c>
    </row>
    <row r="10" spans="1:19" x14ac:dyDescent="0.25">
      <c r="A10" s="123"/>
      <c r="B10" s="2" t="s">
        <v>5</v>
      </c>
      <c r="C10" s="8"/>
      <c r="D10" s="9"/>
      <c r="E10" s="8"/>
      <c r="F10" s="1"/>
      <c r="G10" s="1"/>
      <c r="H10" s="9"/>
      <c r="I10" s="8"/>
      <c r="J10" s="1"/>
      <c r="K10" s="1"/>
      <c r="L10" s="1"/>
      <c r="M10" s="1"/>
      <c r="N10" s="9"/>
      <c r="O10" s="8"/>
      <c r="P10" s="9"/>
      <c r="Q10" s="8"/>
      <c r="R10" s="9"/>
      <c r="S10" s="30">
        <f t="shared" si="0"/>
        <v>0</v>
      </c>
    </row>
    <row r="11" spans="1:19" x14ac:dyDescent="0.25">
      <c r="A11" s="123"/>
      <c r="B11" s="2" t="s">
        <v>6</v>
      </c>
      <c r="C11" s="8"/>
      <c r="D11" s="9"/>
      <c r="E11" s="8"/>
      <c r="F11" s="1"/>
      <c r="G11" s="1"/>
      <c r="H11" s="9"/>
      <c r="I11" s="8"/>
      <c r="J11" s="1"/>
      <c r="K11" s="1"/>
      <c r="L11" s="1"/>
      <c r="M11" s="1"/>
      <c r="N11" s="9"/>
      <c r="O11" s="8"/>
      <c r="P11" s="9"/>
      <c r="Q11" s="8"/>
      <c r="R11" s="9"/>
      <c r="S11" s="30">
        <f t="shared" si="0"/>
        <v>0</v>
      </c>
    </row>
    <row r="12" spans="1:19" x14ac:dyDescent="0.25">
      <c r="A12" s="123" t="s">
        <v>9</v>
      </c>
      <c r="B12" s="2" t="s">
        <v>4</v>
      </c>
      <c r="C12" s="8"/>
      <c r="D12" s="9"/>
      <c r="E12" s="8"/>
      <c r="F12" s="1"/>
      <c r="G12" s="1"/>
      <c r="H12" s="9"/>
      <c r="I12" s="8"/>
      <c r="J12" s="1"/>
      <c r="K12" s="1"/>
      <c r="L12" s="1"/>
      <c r="M12" s="1"/>
      <c r="N12" s="9"/>
      <c r="O12" s="8"/>
      <c r="P12" s="9"/>
      <c r="Q12" s="8"/>
      <c r="R12" s="9"/>
      <c r="S12" s="30">
        <f t="shared" si="0"/>
        <v>0</v>
      </c>
    </row>
    <row r="13" spans="1:19" x14ac:dyDescent="0.25">
      <c r="A13" s="123"/>
      <c r="B13" s="2" t="s">
        <v>5</v>
      </c>
      <c r="C13" s="8"/>
      <c r="D13" s="9"/>
      <c r="E13" s="8"/>
      <c r="F13" s="1"/>
      <c r="G13" s="1"/>
      <c r="H13" s="9"/>
      <c r="I13" s="8"/>
      <c r="J13" s="1"/>
      <c r="K13" s="1"/>
      <c r="L13" s="1"/>
      <c r="M13" s="1"/>
      <c r="N13" s="9"/>
      <c r="O13" s="8"/>
      <c r="P13" s="9"/>
      <c r="Q13" s="8"/>
      <c r="R13" s="9"/>
      <c r="S13" s="30">
        <f t="shared" si="0"/>
        <v>0</v>
      </c>
    </row>
    <row r="14" spans="1:19" x14ac:dyDescent="0.25">
      <c r="A14" s="123"/>
      <c r="B14" s="2" t="s">
        <v>6</v>
      </c>
      <c r="C14" s="8"/>
      <c r="D14" s="9"/>
      <c r="E14" s="8"/>
      <c r="F14" s="1"/>
      <c r="G14" s="1"/>
      <c r="H14" s="9"/>
      <c r="I14" s="8"/>
      <c r="J14" s="1"/>
      <c r="K14" s="1"/>
      <c r="L14" s="1"/>
      <c r="M14" s="1"/>
      <c r="N14" s="9"/>
      <c r="O14" s="8"/>
      <c r="P14" s="9"/>
      <c r="Q14" s="8"/>
      <c r="R14" s="9"/>
      <c r="S14" s="30">
        <f t="shared" si="0"/>
        <v>0</v>
      </c>
    </row>
    <row r="15" spans="1:19" ht="15.75" thickBot="1" x14ac:dyDescent="0.3">
      <c r="A15" s="8"/>
      <c r="B15" s="2" t="s">
        <v>10</v>
      </c>
      <c r="C15" s="21">
        <f>C7+C8+C10+C11+C13+C14</f>
        <v>1095431496.6300001</v>
      </c>
      <c r="D15" s="21">
        <f t="shared" ref="D15:S15" si="1">D7+D8+D10+D11+D13+D14</f>
        <v>216998807.12</v>
      </c>
      <c r="E15" s="21">
        <f t="shared" si="1"/>
        <v>160832731</v>
      </c>
      <c r="F15" s="21">
        <f t="shared" si="1"/>
        <v>50219144.840000004</v>
      </c>
      <c r="G15" s="21">
        <f t="shared" si="1"/>
        <v>183139115</v>
      </c>
      <c r="H15" s="21">
        <f t="shared" si="1"/>
        <v>3505200</v>
      </c>
      <c r="I15" s="21">
        <f t="shared" si="1"/>
        <v>0</v>
      </c>
      <c r="J15" s="21">
        <f t="shared" si="1"/>
        <v>209118178.81999999</v>
      </c>
      <c r="K15" s="21">
        <f t="shared" si="1"/>
        <v>0</v>
      </c>
      <c r="L15" s="21">
        <f t="shared" si="1"/>
        <v>12227383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52119475</v>
      </c>
      <c r="Q15" s="21">
        <f t="shared" si="1"/>
        <v>83353285.587692305</v>
      </c>
      <c r="R15" s="21">
        <f t="shared" si="1"/>
        <v>6482307.6923076902</v>
      </c>
      <c r="S15" s="86">
        <f t="shared" si="1"/>
        <v>2073427124.6900003</v>
      </c>
    </row>
    <row r="16" spans="1:19" ht="15.75" thickBot="1" x14ac:dyDescent="0.3">
      <c r="A16" s="47"/>
      <c r="B16" s="48" t="s">
        <v>11</v>
      </c>
      <c r="C16" s="145">
        <f>SUM(C15:D15)</f>
        <v>1312430303.75</v>
      </c>
      <c r="D16" s="146"/>
      <c r="E16" s="147">
        <f>SUM(E15:H15)</f>
        <v>397696190.84000003</v>
      </c>
      <c r="F16" s="142"/>
      <c r="G16" s="142"/>
      <c r="H16" s="141"/>
      <c r="I16" s="147">
        <f>SUM(I15:N15)</f>
        <v>221345561.81999999</v>
      </c>
      <c r="J16" s="142"/>
      <c r="K16" s="142"/>
      <c r="L16" s="142"/>
      <c r="M16" s="142"/>
      <c r="N16" s="141"/>
      <c r="O16" s="147">
        <f>SUM(O15:P15)</f>
        <v>52119475</v>
      </c>
      <c r="P16" s="141"/>
      <c r="Q16" s="147">
        <f>SUM(Q15:R15)</f>
        <v>89835593.280000001</v>
      </c>
      <c r="R16" s="141"/>
      <c r="S16" s="54">
        <f>SUM(C16:R16)</f>
        <v>2073427124.6900001</v>
      </c>
    </row>
    <row r="17" spans="1:19" ht="15.75" thickBot="1" x14ac:dyDescent="0.3">
      <c r="A17" s="49" t="s">
        <v>90</v>
      </c>
      <c r="B17" s="50" t="s">
        <v>91</v>
      </c>
      <c r="C17" s="50"/>
      <c r="D17" s="79">
        <v>285000000</v>
      </c>
      <c r="E17" s="50"/>
      <c r="F17" s="50"/>
      <c r="G17" s="50"/>
      <c r="H17" s="50"/>
      <c r="I17" s="50"/>
      <c r="J17" s="79">
        <v>39500000</v>
      </c>
      <c r="K17" s="50"/>
      <c r="L17" s="50"/>
      <c r="M17" s="79">
        <v>50000000</v>
      </c>
      <c r="N17" s="50"/>
      <c r="O17" s="50"/>
      <c r="P17" s="50"/>
      <c r="Q17" s="50"/>
      <c r="R17" s="52" t="s">
        <v>92</v>
      </c>
      <c r="S17" s="53">
        <f>SUM(C17:Q17)</f>
        <v>374500000</v>
      </c>
    </row>
    <row r="18" spans="1:19" ht="15.75" thickBot="1" x14ac:dyDescent="0.3"/>
    <row r="19" spans="1:19" ht="14.45" customHeight="1" x14ac:dyDescent="0.25">
      <c r="A19" s="132" t="s">
        <v>12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4"/>
      <c r="S19" s="27"/>
    </row>
    <row r="20" spans="1:19" ht="30.75" thickBot="1" x14ac:dyDescent="0.3">
      <c r="A20" s="12" t="s">
        <v>0</v>
      </c>
      <c r="B20" s="1" t="s">
        <v>1</v>
      </c>
      <c r="C20" s="127" t="s">
        <v>2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38" t="s">
        <v>32</v>
      </c>
    </row>
    <row r="21" spans="1:19" x14ac:dyDescent="0.25">
      <c r="A21" s="8"/>
      <c r="B21" s="2"/>
      <c r="C21" s="124" t="s">
        <v>3</v>
      </c>
      <c r="D21" s="126"/>
      <c r="E21" s="135" t="s">
        <v>13</v>
      </c>
      <c r="F21" s="136"/>
      <c r="G21" s="136"/>
      <c r="H21" s="137"/>
      <c r="I21" s="135" t="s">
        <v>14</v>
      </c>
      <c r="J21" s="136"/>
      <c r="K21" s="136"/>
      <c r="L21" s="136"/>
      <c r="M21" s="136"/>
      <c r="N21" s="137"/>
      <c r="O21" s="135" t="s">
        <v>15</v>
      </c>
      <c r="P21" s="137"/>
      <c r="Q21" s="135" t="s">
        <v>16</v>
      </c>
      <c r="R21" s="137"/>
      <c r="S21" s="139"/>
    </row>
    <row r="22" spans="1:19" s="24" customFormat="1" x14ac:dyDescent="0.25">
      <c r="A22" s="16"/>
      <c r="B22" s="3"/>
      <c r="C22" s="14">
        <v>43101</v>
      </c>
      <c r="D22" s="15">
        <v>43132</v>
      </c>
      <c r="E22" s="14">
        <v>43102</v>
      </c>
      <c r="F22" s="4">
        <v>43133</v>
      </c>
      <c r="G22" s="4">
        <v>43161</v>
      </c>
      <c r="H22" s="15">
        <v>43192</v>
      </c>
      <c r="I22" s="14">
        <v>43103</v>
      </c>
      <c r="J22" s="4">
        <v>43134</v>
      </c>
      <c r="K22" s="4">
        <v>43162</v>
      </c>
      <c r="L22" s="4">
        <v>43193</v>
      </c>
      <c r="M22" s="4">
        <v>43223</v>
      </c>
      <c r="N22" s="15">
        <v>43254</v>
      </c>
      <c r="O22" s="14">
        <v>43104</v>
      </c>
      <c r="P22" s="15">
        <v>43135</v>
      </c>
      <c r="Q22" s="14">
        <v>43105</v>
      </c>
      <c r="R22" s="15">
        <v>43136</v>
      </c>
      <c r="S22" s="28"/>
    </row>
    <row r="23" spans="1:19" x14ac:dyDescent="0.25">
      <c r="A23" s="123" t="s">
        <v>7</v>
      </c>
      <c r="B23" s="2" t="s">
        <v>4</v>
      </c>
      <c r="C23" s="8">
        <v>35</v>
      </c>
      <c r="D23" s="9">
        <v>3</v>
      </c>
      <c r="E23" s="8">
        <v>0</v>
      </c>
      <c r="F23" s="1">
        <v>0</v>
      </c>
      <c r="G23" s="1">
        <v>6</v>
      </c>
      <c r="H23" s="9">
        <v>0</v>
      </c>
      <c r="I23" s="8">
        <v>1</v>
      </c>
      <c r="J23" s="1">
        <v>7</v>
      </c>
      <c r="K23" s="1"/>
      <c r="L23" s="1">
        <v>1</v>
      </c>
      <c r="M23" s="1">
        <v>1</v>
      </c>
      <c r="N23" s="9">
        <v>0</v>
      </c>
      <c r="O23" s="8"/>
      <c r="P23" s="9">
        <v>0</v>
      </c>
      <c r="Q23" s="8">
        <v>0</v>
      </c>
      <c r="R23" s="9">
        <v>0</v>
      </c>
      <c r="S23" s="33">
        <f>SUM(C23:R23)</f>
        <v>54</v>
      </c>
    </row>
    <row r="24" spans="1:19" x14ac:dyDescent="0.25">
      <c r="A24" s="123"/>
      <c r="B24" s="2" t="s">
        <v>5</v>
      </c>
      <c r="C24" s="8">
        <v>2</v>
      </c>
      <c r="D24" s="9">
        <v>1</v>
      </c>
      <c r="E24" s="8">
        <v>0</v>
      </c>
      <c r="F24" s="1">
        <v>4</v>
      </c>
      <c r="G24" s="1">
        <v>0</v>
      </c>
      <c r="H24" s="9">
        <v>0</v>
      </c>
      <c r="I24" s="8">
        <v>0</v>
      </c>
      <c r="J24" s="1">
        <v>3</v>
      </c>
      <c r="K24" s="1"/>
      <c r="L24" s="1">
        <v>3</v>
      </c>
      <c r="M24" s="1">
        <v>0</v>
      </c>
      <c r="N24" s="9">
        <v>0</v>
      </c>
      <c r="O24" s="8"/>
      <c r="P24" s="9">
        <v>0</v>
      </c>
      <c r="Q24" s="8">
        <v>18</v>
      </c>
      <c r="R24" s="9">
        <v>3</v>
      </c>
      <c r="S24" s="33">
        <f>SUM(C24:R24)</f>
        <v>34</v>
      </c>
    </row>
    <row r="25" spans="1:19" x14ac:dyDescent="0.25">
      <c r="A25" s="123"/>
      <c r="B25" s="2" t="s">
        <v>6</v>
      </c>
      <c r="C25" s="8">
        <v>39</v>
      </c>
      <c r="D25" s="9">
        <v>28</v>
      </c>
      <c r="E25" s="8">
        <v>6</v>
      </c>
      <c r="F25" s="1">
        <v>12</v>
      </c>
      <c r="G25" s="1">
        <v>4</v>
      </c>
      <c r="H25" s="9">
        <v>1</v>
      </c>
      <c r="I25" s="8">
        <v>0</v>
      </c>
      <c r="J25" s="1">
        <v>10</v>
      </c>
      <c r="K25" s="1"/>
      <c r="L25" s="1">
        <v>2</v>
      </c>
      <c r="M25" s="1">
        <v>0</v>
      </c>
      <c r="N25" s="9">
        <v>0</v>
      </c>
      <c r="O25" s="8"/>
      <c r="P25" s="9">
        <v>5</v>
      </c>
      <c r="Q25" s="8">
        <v>0</v>
      </c>
      <c r="R25" s="9">
        <v>0</v>
      </c>
      <c r="S25" s="33">
        <f>SUM(C25:R25)</f>
        <v>107</v>
      </c>
    </row>
    <row r="26" spans="1:19" x14ac:dyDescent="0.25">
      <c r="A26" s="123" t="s">
        <v>8</v>
      </c>
      <c r="B26" s="2" t="s">
        <v>4</v>
      </c>
      <c r="C26" s="8"/>
      <c r="D26" s="9"/>
      <c r="E26" s="8"/>
      <c r="F26" s="1"/>
      <c r="G26" s="1"/>
      <c r="H26" s="9"/>
      <c r="I26" s="8"/>
      <c r="J26" s="1"/>
      <c r="K26" s="1"/>
      <c r="L26" s="1"/>
      <c r="M26" s="1"/>
      <c r="N26" s="9"/>
      <c r="O26" s="8"/>
      <c r="P26" s="9"/>
      <c r="Q26" s="8"/>
      <c r="R26" s="9"/>
      <c r="S26" s="33"/>
    </row>
    <row r="27" spans="1:19" x14ac:dyDescent="0.25">
      <c r="A27" s="123"/>
      <c r="B27" s="2" t="s">
        <v>5</v>
      </c>
      <c r="C27" s="8"/>
      <c r="D27" s="9"/>
      <c r="E27" s="8"/>
      <c r="F27" s="1"/>
      <c r="G27" s="1"/>
      <c r="H27" s="9"/>
      <c r="I27" s="8"/>
      <c r="J27" s="1"/>
      <c r="K27" s="1"/>
      <c r="L27" s="1"/>
      <c r="M27" s="1"/>
      <c r="N27" s="9"/>
      <c r="O27" s="8"/>
      <c r="P27" s="9"/>
      <c r="Q27" s="8"/>
      <c r="R27" s="9"/>
      <c r="S27" s="33"/>
    </row>
    <row r="28" spans="1:19" x14ac:dyDescent="0.25">
      <c r="A28" s="123"/>
      <c r="B28" s="2" t="s">
        <v>6</v>
      </c>
      <c r="C28" s="8"/>
      <c r="D28" s="9"/>
      <c r="E28" s="8"/>
      <c r="F28" s="1"/>
      <c r="G28" s="1"/>
      <c r="H28" s="9"/>
      <c r="I28" s="8"/>
      <c r="J28" s="1"/>
      <c r="K28" s="1"/>
      <c r="L28" s="1"/>
      <c r="M28" s="1"/>
      <c r="N28" s="9"/>
      <c r="O28" s="8"/>
      <c r="P28" s="9"/>
      <c r="Q28" s="8"/>
      <c r="R28" s="9"/>
      <c r="S28" s="33"/>
    </row>
    <row r="29" spans="1:19" x14ac:dyDescent="0.25">
      <c r="A29" s="123" t="s">
        <v>9</v>
      </c>
      <c r="B29" s="2" t="s">
        <v>4</v>
      </c>
      <c r="C29" s="8"/>
      <c r="D29" s="9"/>
      <c r="E29" s="8"/>
      <c r="F29" s="1"/>
      <c r="G29" s="1"/>
      <c r="H29" s="9"/>
      <c r="I29" s="8"/>
      <c r="J29" s="1"/>
      <c r="K29" s="1"/>
      <c r="L29" s="1"/>
      <c r="M29" s="1"/>
      <c r="N29" s="9"/>
      <c r="O29" s="8"/>
      <c r="P29" s="9"/>
      <c r="Q29" s="8"/>
      <c r="R29" s="9"/>
      <c r="S29" s="33"/>
    </row>
    <row r="30" spans="1:19" x14ac:dyDescent="0.25">
      <c r="A30" s="123"/>
      <c r="B30" s="2" t="s">
        <v>5</v>
      </c>
      <c r="C30" s="8"/>
      <c r="D30" s="9"/>
      <c r="E30" s="8"/>
      <c r="F30" s="1"/>
      <c r="G30" s="1"/>
      <c r="H30" s="9"/>
      <c r="I30" s="8"/>
      <c r="J30" s="1"/>
      <c r="K30" s="1"/>
      <c r="L30" s="1"/>
      <c r="M30" s="1"/>
      <c r="N30" s="9"/>
      <c r="O30" s="8"/>
      <c r="P30" s="9"/>
      <c r="Q30" s="8"/>
      <c r="R30" s="9"/>
      <c r="S30" s="33"/>
    </row>
    <row r="31" spans="1:19" x14ac:dyDescent="0.25">
      <c r="A31" s="123"/>
      <c r="B31" s="2" t="s">
        <v>6</v>
      </c>
      <c r="C31" s="8"/>
      <c r="D31" s="9"/>
      <c r="E31" s="8"/>
      <c r="F31" s="1"/>
      <c r="G31" s="1"/>
      <c r="H31" s="9"/>
      <c r="I31" s="8"/>
      <c r="J31" s="1"/>
      <c r="K31" s="1"/>
      <c r="L31" s="1"/>
      <c r="M31" s="1"/>
      <c r="N31" s="9"/>
      <c r="O31" s="8"/>
      <c r="P31" s="9"/>
      <c r="Q31" s="8"/>
      <c r="R31" s="9"/>
      <c r="S31" s="33"/>
    </row>
    <row r="32" spans="1:19" ht="15.75" thickBot="1" x14ac:dyDescent="0.3">
      <c r="A32" s="8"/>
      <c r="B32" s="2" t="s">
        <v>10</v>
      </c>
      <c r="C32" s="8">
        <f>C24+C25+C27+C28+C30+C31</f>
        <v>41</v>
      </c>
      <c r="D32" s="8">
        <f t="shared" ref="D32:S32" si="2">D24+D25+D27+D28+D30+D31</f>
        <v>29</v>
      </c>
      <c r="E32" s="8">
        <f t="shared" si="2"/>
        <v>6</v>
      </c>
      <c r="F32" s="8">
        <f t="shared" si="2"/>
        <v>16</v>
      </c>
      <c r="G32" s="8">
        <f t="shared" si="2"/>
        <v>4</v>
      </c>
      <c r="H32" s="8">
        <f t="shared" si="2"/>
        <v>1</v>
      </c>
      <c r="I32" s="8">
        <f t="shared" si="2"/>
        <v>0</v>
      </c>
      <c r="J32" s="8">
        <f t="shared" si="2"/>
        <v>13</v>
      </c>
      <c r="K32" s="8">
        <f t="shared" si="2"/>
        <v>0</v>
      </c>
      <c r="L32" s="8">
        <f t="shared" si="2"/>
        <v>5</v>
      </c>
      <c r="M32" s="8">
        <f t="shared" si="2"/>
        <v>0</v>
      </c>
      <c r="N32" s="8">
        <f t="shared" si="2"/>
        <v>0</v>
      </c>
      <c r="O32" s="8">
        <f t="shared" si="2"/>
        <v>0</v>
      </c>
      <c r="P32" s="8">
        <f t="shared" si="2"/>
        <v>5</v>
      </c>
      <c r="Q32" s="8">
        <f t="shared" si="2"/>
        <v>18</v>
      </c>
      <c r="R32" s="8">
        <f t="shared" si="2"/>
        <v>3</v>
      </c>
      <c r="S32" s="85">
        <f t="shared" si="2"/>
        <v>141</v>
      </c>
    </row>
    <row r="33" spans="1:19" ht="15.75" thickBot="1" x14ac:dyDescent="0.3">
      <c r="A33" s="47"/>
      <c r="B33" s="48" t="s">
        <v>11</v>
      </c>
      <c r="C33" s="140">
        <f>SUM(C32:D32)</f>
        <v>70</v>
      </c>
      <c r="D33" s="141"/>
      <c r="E33" s="140">
        <f>SUM(E32:H32)</f>
        <v>27</v>
      </c>
      <c r="F33" s="142"/>
      <c r="G33" s="142"/>
      <c r="H33" s="141"/>
      <c r="I33" s="140">
        <f>SUM(I32:N32)</f>
        <v>18</v>
      </c>
      <c r="J33" s="142"/>
      <c r="K33" s="142"/>
      <c r="L33" s="142"/>
      <c r="M33" s="142"/>
      <c r="N33" s="141"/>
      <c r="O33" s="140">
        <f>SUM(O32:P32)</f>
        <v>5</v>
      </c>
      <c r="P33" s="141"/>
      <c r="Q33" s="143">
        <f>SUM(Q32:R32)</f>
        <v>21</v>
      </c>
      <c r="R33" s="144"/>
      <c r="S33" s="56">
        <f>SUM(C33:R33)</f>
        <v>141</v>
      </c>
    </row>
    <row r="34" spans="1:19" ht="15.75" thickBot="1" x14ac:dyDescent="0.3">
      <c r="A34" s="49" t="s">
        <v>90</v>
      </c>
      <c r="B34" s="50"/>
      <c r="C34" s="50"/>
      <c r="D34" s="60">
        <v>2</v>
      </c>
      <c r="E34" s="50"/>
      <c r="F34" s="50"/>
      <c r="G34" s="50"/>
      <c r="H34" s="50"/>
      <c r="I34" s="50"/>
      <c r="J34" s="60">
        <v>2</v>
      </c>
      <c r="K34" s="50"/>
      <c r="L34" s="50"/>
      <c r="M34" s="60">
        <v>1</v>
      </c>
      <c r="N34" s="50"/>
      <c r="O34" s="50"/>
      <c r="P34" s="51"/>
      <c r="Q34" s="84"/>
      <c r="R34" s="84" t="s">
        <v>93</v>
      </c>
      <c r="S34" s="55">
        <v>5</v>
      </c>
    </row>
    <row r="37" spans="1:19" x14ac:dyDescent="0.25">
      <c r="J37" s="87"/>
    </row>
    <row r="38" spans="1:19" x14ac:dyDescent="0.25">
      <c r="J38" s="87"/>
    </row>
  </sheetData>
  <mergeCells count="31">
    <mergeCell ref="C16:D16"/>
    <mergeCell ref="E16:H16"/>
    <mergeCell ref="I16:N16"/>
    <mergeCell ref="O16:P16"/>
    <mergeCell ref="Q16:R16"/>
    <mergeCell ref="S20:S21"/>
    <mergeCell ref="C33:D33"/>
    <mergeCell ref="E33:H33"/>
    <mergeCell ref="I33:N33"/>
    <mergeCell ref="O33:P33"/>
    <mergeCell ref="Q33:R33"/>
    <mergeCell ref="C20:R20"/>
    <mergeCell ref="C21:D21"/>
    <mergeCell ref="A23:A25"/>
    <mergeCell ref="A26:A28"/>
    <mergeCell ref="A19:R19"/>
    <mergeCell ref="A29:A31"/>
    <mergeCell ref="E21:H21"/>
    <mergeCell ref="I21:N21"/>
    <mergeCell ref="O21:P21"/>
    <mergeCell ref="Q21:R21"/>
    <mergeCell ref="C3:R3"/>
    <mergeCell ref="C4:D4"/>
    <mergeCell ref="A6:A8"/>
    <mergeCell ref="A9:A11"/>
    <mergeCell ref="A2:R2"/>
    <mergeCell ref="A12:A14"/>
    <mergeCell ref="E4:H4"/>
    <mergeCell ref="I4:N4"/>
    <mergeCell ref="O4:P4"/>
    <mergeCell ref="Q4:R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71" zoomScaleNormal="7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:V17"/>
    </sheetView>
  </sheetViews>
  <sheetFormatPr defaultRowHeight="29.25" customHeight="1" x14ac:dyDescent="0.25"/>
  <cols>
    <col min="1" max="1" width="11.85546875" bestFit="1" customWidth="1"/>
    <col min="2" max="2" width="15.7109375" customWidth="1"/>
    <col min="3" max="4" width="14" bestFit="1" customWidth="1"/>
    <col min="5" max="10" width="5.5703125" bestFit="1" customWidth="1"/>
    <col min="11" max="16" width="12.85546875" bestFit="1" customWidth="1"/>
    <col min="17" max="17" width="14" bestFit="1" customWidth="1"/>
    <col min="18" max="18" width="14" customWidth="1"/>
    <col min="19" max="20" width="12.85546875" bestFit="1" customWidth="1"/>
    <col min="21" max="21" width="16" bestFit="1" customWidth="1"/>
    <col min="22" max="22" width="15.5703125" bestFit="1" customWidth="1"/>
  </cols>
  <sheetData>
    <row r="1" spans="1:22" ht="29.25" customHeight="1" thickBot="1" x14ac:dyDescent="0.3"/>
    <row r="2" spans="1:22" ht="29.25" customHeight="1" thickBot="1" x14ac:dyDescent="0.3">
      <c r="A2" s="148" t="s">
        <v>80</v>
      </c>
      <c r="B2" s="14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38"/>
      <c r="R2" s="38"/>
      <c r="S2" s="38"/>
      <c r="T2" s="38"/>
      <c r="U2" s="38"/>
      <c r="V2" s="13"/>
    </row>
    <row r="3" spans="1:22" ht="29.25" customHeight="1" thickBot="1" x14ac:dyDescent="0.3">
      <c r="A3" s="39" t="s">
        <v>0</v>
      </c>
      <c r="B3" s="198" t="s">
        <v>1</v>
      </c>
      <c r="C3" s="166" t="s">
        <v>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9"/>
    </row>
    <row r="4" spans="1:22" ht="29.25" customHeight="1" x14ac:dyDescent="0.25">
      <c r="A4" s="8"/>
      <c r="B4" s="199"/>
      <c r="C4" s="173" t="s">
        <v>3</v>
      </c>
      <c r="D4" s="125"/>
      <c r="E4" s="125"/>
      <c r="F4" s="126"/>
      <c r="G4" s="124" t="s">
        <v>13</v>
      </c>
      <c r="H4" s="125"/>
      <c r="I4" s="125"/>
      <c r="J4" s="125"/>
      <c r="K4" s="125"/>
      <c r="L4" s="126"/>
      <c r="M4" s="124" t="s">
        <v>14</v>
      </c>
      <c r="N4" s="125"/>
      <c r="O4" s="125"/>
      <c r="P4" s="125"/>
      <c r="Q4" s="125"/>
      <c r="R4" s="125"/>
      <c r="S4" s="126"/>
      <c r="T4" s="124" t="s">
        <v>89</v>
      </c>
      <c r="U4" s="126"/>
      <c r="V4" s="25" t="s">
        <v>76</v>
      </c>
    </row>
    <row r="5" spans="1:22" ht="29.25" customHeight="1" x14ac:dyDescent="0.25">
      <c r="A5" s="8"/>
      <c r="B5" s="199"/>
      <c r="C5" s="114" t="s">
        <v>36</v>
      </c>
      <c r="D5" s="114" t="s">
        <v>37</v>
      </c>
      <c r="E5" s="115" t="s">
        <v>87</v>
      </c>
      <c r="F5" s="115" t="s">
        <v>88</v>
      </c>
      <c r="G5" s="114" t="s">
        <v>17</v>
      </c>
      <c r="H5" s="115" t="s">
        <v>18</v>
      </c>
      <c r="I5" s="115" t="s">
        <v>19</v>
      </c>
      <c r="J5" s="115" t="s">
        <v>20</v>
      </c>
      <c r="K5" s="115" t="s">
        <v>21</v>
      </c>
      <c r="L5" s="116" t="s">
        <v>22</v>
      </c>
      <c r="M5" s="114" t="s">
        <v>23</v>
      </c>
      <c r="N5" s="115" t="s">
        <v>24</v>
      </c>
      <c r="O5" s="115" t="s">
        <v>25</v>
      </c>
      <c r="P5" s="115" t="s">
        <v>26</v>
      </c>
      <c r="Q5" s="115" t="s">
        <v>27</v>
      </c>
      <c r="R5" s="115" t="s">
        <v>28</v>
      </c>
      <c r="S5" s="116" t="s">
        <v>29</v>
      </c>
      <c r="T5" s="114" t="s">
        <v>30</v>
      </c>
      <c r="U5" s="116" t="s">
        <v>31</v>
      </c>
      <c r="V5" s="7"/>
    </row>
    <row r="6" spans="1:22" ht="29.25" customHeight="1" x14ac:dyDescent="0.25">
      <c r="A6" s="150" t="s">
        <v>7</v>
      </c>
      <c r="B6" s="200" t="s">
        <v>4</v>
      </c>
      <c r="C6" s="89">
        <v>0</v>
      </c>
      <c r="D6" s="90">
        <v>0</v>
      </c>
      <c r="E6" s="90"/>
      <c r="F6" s="91"/>
      <c r="G6" s="92"/>
      <c r="H6" s="90"/>
      <c r="I6" s="90"/>
      <c r="J6" s="90"/>
      <c r="K6" s="90">
        <v>0</v>
      </c>
      <c r="L6" s="91">
        <v>0</v>
      </c>
      <c r="M6" s="92">
        <v>5518430.6666666698</v>
      </c>
      <c r="N6" s="90">
        <v>7508792.3333333302</v>
      </c>
      <c r="O6" s="90">
        <v>0</v>
      </c>
      <c r="P6" s="90">
        <v>0</v>
      </c>
      <c r="Q6" s="90">
        <v>4479163.1666666698</v>
      </c>
      <c r="R6" s="90"/>
      <c r="S6" s="91">
        <v>15015002.8333333</v>
      </c>
      <c r="T6" s="92">
        <v>0</v>
      </c>
      <c r="U6" s="91">
        <v>0</v>
      </c>
      <c r="V6" s="18">
        <f t="shared" ref="V6:V7" si="0">SUM(C6:U6)</f>
        <v>32521388.99999997</v>
      </c>
    </row>
    <row r="7" spans="1:22" ht="29.25" customHeight="1" x14ac:dyDescent="0.25">
      <c r="A7" s="151"/>
      <c r="B7" s="200" t="s">
        <v>5</v>
      </c>
      <c r="C7" s="89">
        <v>70267319.079999998</v>
      </c>
      <c r="D7" s="90">
        <v>99774834</v>
      </c>
      <c r="E7" s="90"/>
      <c r="F7" s="91"/>
      <c r="G7" s="92"/>
      <c r="H7" s="90"/>
      <c r="I7" s="90"/>
      <c r="J7" s="90"/>
      <c r="K7" s="90">
        <v>4238880</v>
      </c>
      <c r="L7" s="91">
        <v>0</v>
      </c>
      <c r="M7" s="92">
        <v>2946741.8333333302</v>
      </c>
      <c r="N7" s="90">
        <v>8848268.2430952396</v>
      </c>
      <c r="O7" s="90">
        <v>0</v>
      </c>
      <c r="P7" s="90">
        <v>0</v>
      </c>
      <c r="Q7" s="90">
        <v>4541939.8333333302</v>
      </c>
      <c r="R7" s="90"/>
      <c r="S7" s="91">
        <v>3123737.1666666698</v>
      </c>
      <c r="T7" s="92">
        <v>24820613.962857101</v>
      </c>
      <c r="U7" s="91">
        <v>2860714.2857142901</v>
      </c>
      <c r="V7" s="18">
        <f t="shared" si="0"/>
        <v>221423048.40499997</v>
      </c>
    </row>
    <row r="8" spans="1:22" ht="29.25" customHeight="1" x14ac:dyDescent="0.25">
      <c r="A8" s="152"/>
      <c r="B8" s="200" t="s">
        <v>6</v>
      </c>
      <c r="C8" s="89">
        <v>240524085</v>
      </c>
      <c r="D8" s="90">
        <v>124999571.08</v>
      </c>
      <c r="E8" s="90"/>
      <c r="F8" s="91"/>
      <c r="G8" s="92"/>
      <c r="H8" s="90"/>
      <c r="I8" s="90"/>
      <c r="J8" s="90"/>
      <c r="K8" s="90">
        <v>45503148.818571404</v>
      </c>
      <c r="L8" s="91">
        <v>69482160</v>
      </c>
      <c r="M8" s="92">
        <v>32025598.673333298</v>
      </c>
      <c r="N8" s="90">
        <v>73845358.117692307</v>
      </c>
      <c r="O8" s="90">
        <v>64160293.876327798</v>
      </c>
      <c r="P8" s="90">
        <v>31541130.82</v>
      </c>
      <c r="Q8" s="90">
        <v>99339175.721309498</v>
      </c>
      <c r="R8" s="90"/>
      <c r="S8" s="91">
        <v>15321740.1666667</v>
      </c>
      <c r="T8" s="92">
        <v>46635817.054285698</v>
      </c>
      <c r="U8" s="91">
        <v>925305.78571428603</v>
      </c>
      <c r="V8" s="18">
        <f>SUM(C8:U8)</f>
        <v>844303385.11390102</v>
      </c>
    </row>
    <row r="9" spans="1:22" ht="29.25" customHeight="1" x14ac:dyDescent="0.25">
      <c r="A9" s="150" t="s">
        <v>8</v>
      </c>
      <c r="B9" s="200" t="s">
        <v>4</v>
      </c>
      <c r="C9" s="93"/>
      <c r="D9" s="94"/>
      <c r="E9" s="94"/>
      <c r="F9" s="88"/>
      <c r="G9" s="95"/>
      <c r="H9" s="94"/>
      <c r="I9" s="94"/>
      <c r="J9" s="94"/>
      <c r="K9" s="94"/>
      <c r="L9" s="88"/>
      <c r="M9" s="95"/>
      <c r="N9" s="94"/>
      <c r="O9" s="94"/>
      <c r="P9" s="94"/>
      <c r="Q9" s="94"/>
      <c r="R9" s="94"/>
      <c r="S9" s="88"/>
      <c r="T9" s="95"/>
      <c r="U9" s="88"/>
      <c r="V9" s="7"/>
    </row>
    <row r="10" spans="1:22" ht="29.25" customHeight="1" x14ac:dyDescent="0.25">
      <c r="A10" s="151"/>
      <c r="B10" s="200" t="s">
        <v>5</v>
      </c>
      <c r="C10" s="93"/>
      <c r="D10" s="94"/>
      <c r="E10" s="94"/>
      <c r="F10" s="88"/>
      <c r="G10" s="95"/>
      <c r="H10" s="94"/>
      <c r="I10" s="94"/>
      <c r="J10" s="94"/>
      <c r="K10" s="94"/>
      <c r="L10" s="88"/>
      <c r="M10" s="95"/>
      <c r="N10" s="94"/>
      <c r="O10" s="94"/>
      <c r="P10" s="94"/>
      <c r="Q10" s="94"/>
      <c r="R10" s="94"/>
      <c r="S10" s="88"/>
      <c r="T10" s="95"/>
      <c r="U10" s="88"/>
      <c r="V10" s="7"/>
    </row>
    <row r="11" spans="1:22" ht="29.25" customHeight="1" x14ac:dyDescent="0.25">
      <c r="A11" s="152"/>
      <c r="B11" s="200" t="s">
        <v>6</v>
      </c>
      <c r="C11" s="93"/>
      <c r="D11" s="94"/>
      <c r="E11" s="94"/>
      <c r="F11" s="88"/>
      <c r="G11" s="95"/>
      <c r="H11" s="94"/>
      <c r="I11" s="94"/>
      <c r="J11" s="94"/>
      <c r="K11" s="94"/>
      <c r="L11" s="88"/>
      <c r="M11" s="95"/>
      <c r="N11" s="94"/>
      <c r="O11" s="94"/>
      <c r="P11" s="94"/>
      <c r="Q11" s="94"/>
      <c r="R11" s="94"/>
      <c r="S11" s="88"/>
      <c r="T11" s="95"/>
      <c r="U11" s="88"/>
      <c r="V11" s="7"/>
    </row>
    <row r="12" spans="1:22" ht="29.25" customHeight="1" x14ac:dyDescent="0.25">
      <c r="A12" s="150" t="s">
        <v>9</v>
      </c>
      <c r="B12" s="200" t="s">
        <v>4</v>
      </c>
      <c r="C12" s="93"/>
      <c r="D12" s="94"/>
      <c r="E12" s="94"/>
      <c r="F12" s="88"/>
      <c r="G12" s="95"/>
      <c r="H12" s="94"/>
      <c r="I12" s="94"/>
      <c r="J12" s="94"/>
      <c r="K12" s="94"/>
      <c r="L12" s="88"/>
      <c r="M12" s="95"/>
      <c r="N12" s="94"/>
      <c r="O12" s="94"/>
      <c r="P12" s="94"/>
      <c r="Q12" s="94"/>
      <c r="R12" s="94"/>
      <c r="S12" s="88"/>
      <c r="T12" s="95"/>
      <c r="U12" s="88"/>
      <c r="V12" s="7"/>
    </row>
    <row r="13" spans="1:22" ht="29.25" customHeight="1" x14ac:dyDescent="0.25">
      <c r="A13" s="151"/>
      <c r="B13" s="200" t="s">
        <v>5</v>
      </c>
      <c r="C13" s="93"/>
      <c r="D13" s="94"/>
      <c r="E13" s="94"/>
      <c r="F13" s="88"/>
      <c r="G13" s="95"/>
      <c r="H13" s="94"/>
      <c r="I13" s="94"/>
      <c r="J13" s="94"/>
      <c r="K13" s="94"/>
      <c r="L13" s="88"/>
      <c r="M13" s="95"/>
      <c r="N13" s="94"/>
      <c r="O13" s="94"/>
      <c r="P13" s="94"/>
      <c r="Q13" s="94"/>
      <c r="R13" s="94"/>
      <c r="S13" s="88"/>
      <c r="T13" s="95"/>
      <c r="U13" s="88"/>
      <c r="V13" s="7"/>
    </row>
    <row r="14" spans="1:22" ht="29.25" customHeight="1" x14ac:dyDescent="0.25">
      <c r="A14" s="152"/>
      <c r="B14" s="200" t="s">
        <v>6</v>
      </c>
      <c r="C14" s="93"/>
      <c r="D14" s="94"/>
      <c r="E14" s="94"/>
      <c r="F14" s="88"/>
      <c r="G14" s="95"/>
      <c r="H14" s="94"/>
      <c r="I14" s="94"/>
      <c r="J14" s="94"/>
      <c r="K14" s="94"/>
      <c r="L14" s="88"/>
      <c r="M14" s="95"/>
      <c r="N14" s="94"/>
      <c r="O14" s="94"/>
      <c r="P14" s="94"/>
      <c r="Q14" s="94"/>
      <c r="R14" s="94"/>
      <c r="S14" s="88"/>
      <c r="T14" s="95"/>
      <c r="U14" s="88"/>
      <c r="V14" s="7"/>
    </row>
    <row r="15" spans="1:22" ht="29.25" customHeight="1" x14ac:dyDescent="0.25">
      <c r="A15" s="95"/>
      <c r="B15" s="200" t="s">
        <v>10</v>
      </c>
      <c r="C15" s="89">
        <f>C7+C8+C10+C11+C13+C14</f>
        <v>310791404.07999998</v>
      </c>
      <c r="D15" s="89">
        <f t="shared" ref="D15:V15" si="1">D7+D8+D10+D11+D13+D14</f>
        <v>224774405.07999998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89">
        <f t="shared" si="1"/>
        <v>49742028.818571404</v>
      </c>
      <c r="L15" s="89">
        <f t="shared" si="1"/>
        <v>69482160</v>
      </c>
      <c r="M15" s="89">
        <f t="shared" si="1"/>
        <v>34972340.506666631</v>
      </c>
      <c r="N15" s="89">
        <f t="shared" si="1"/>
        <v>82693626.360787541</v>
      </c>
      <c r="O15" s="89">
        <f t="shared" si="1"/>
        <v>64160293.876327798</v>
      </c>
      <c r="P15" s="89">
        <f t="shared" si="1"/>
        <v>31541130.82</v>
      </c>
      <c r="Q15" s="89">
        <f t="shared" si="1"/>
        <v>103881115.55464283</v>
      </c>
      <c r="R15" s="89">
        <f t="shared" si="1"/>
        <v>0</v>
      </c>
      <c r="S15" s="89">
        <f t="shared" si="1"/>
        <v>18445477.333333369</v>
      </c>
      <c r="T15" s="89">
        <f t="shared" si="1"/>
        <v>71456431.017142802</v>
      </c>
      <c r="U15" s="89">
        <f t="shared" si="1"/>
        <v>3786020.071428576</v>
      </c>
      <c r="V15" s="18">
        <f t="shared" si="1"/>
        <v>1065726433.518901</v>
      </c>
    </row>
    <row r="16" spans="1:22" ht="29.25" customHeight="1" thickBot="1" x14ac:dyDescent="0.3">
      <c r="A16" s="96"/>
      <c r="B16" s="201" t="s">
        <v>11</v>
      </c>
      <c r="C16" s="167">
        <f>SUM(C15:F15)</f>
        <v>535565809.15999997</v>
      </c>
      <c r="D16" s="168"/>
      <c r="E16" s="168"/>
      <c r="F16" s="169"/>
      <c r="G16" s="170">
        <f>SUM(G15:L15)</f>
        <v>119224188.8185714</v>
      </c>
      <c r="H16" s="171"/>
      <c r="I16" s="171"/>
      <c r="J16" s="171"/>
      <c r="K16" s="171"/>
      <c r="L16" s="172"/>
      <c r="M16" s="174">
        <f>SUM(M15:S15)</f>
        <v>335693984.45175815</v>
      </c>
      <c r="N16" s="168"/>
      <c r="O16" s="168"/>
      <c r="P16" s="168"/>
      <c r="Q16" s="168"/>
      <c r="R16" s="168"/>
      <c r="S16" s="169"/>
      <c r="T16" s="174">
        <f>SUM(T15:U15)</f>
        <v>75242451.088571385</v>
      </c>
      <c r="U16" s="169"/>
      <c r="V16" s="32">
        <f>SUM(C16:U16)</f>
        <v>1065726433.518901</v>
      </c>
    </row>
    <row r="17" spans="1:23" s="59" customFormat="1" ht="29.25" customHeight="1" thickBot="1" x14ac:dyDescent="0.3">
      <c r="A17" s="97" t="s">
        <v>90</v>
      </c>
      <c r="B17" s="202" t="s">
        <v>91</v>
      </c>
      <c r="C17" s="64">
        <v>105000000</v>
      </c>
      <c r="D17" s="98"/>
      <c r="E17" s="98"/>
      <c r="F17" s="98"/>
      <c r="G17" s="98"/>
      <c r="H17" s="98"/>
      <c r="I17" s="98"/>
      <c r="J17" s="98"/>
      <c r="K17" s="98"/>
      <c r="L17" s="64">
        <v>50000000</v>
      </c>
      <c r="M17" s="64">
        <v>12799048</v>
      </c>
      <c r="N17" s="64">
        <v>92887395</v>
      </c>
      <c r="O17" s="64">
        <v>75319790</v>
      </c>
      <c r="P17" s="64">
        <v>5000000</v>
      </c>
      <c r="Q17" s="64">
        <v>216585315</v>
      </c>
      <c r="R17" s="64">
        <v>163773321</v>
      </c>
      <c r="S17" s="99"/>
      <c r="T17" s="100"/>
      <c r="U17" s="203" t="s">
        <v>94</v>
      </c>
      <c r="V17" s="70">
        <f>SUM(C17:S17)</f>
        <v>721364869</v>
      </c>
    </row>
    <row r="18" spans="1:23" ht="29.25" customHeight="1" x14ac:dyDescent="0.25">
      <c r="A18" s="101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3" ht="29.25" customHeight="1" thickBot="1" x14ac:dyDescent="0.3">
      <c r="A19" s="104"/>
      <c r="B19" s="102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3" ht="29.25" customHeight="1" thickBot="1" x14ac:dyDescent="0.3">
      <c r="A20" s="175" t="s">
        <v>33</v>
      </c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05"/>
      <c r="R20" s="105"/>
      <c r="S20" s="105"/>
      <c r="T20" s="105"/>
      <c r="U20" s="105"/>
      <c r="V20" s="163" t="s">
        <v>32</v>
      </c>
    </row>
    <row r="21" spans="1:23" ht="29.25" customHeight="1" thickBot="1" x14ac:dyDescent="0.3">
      <c r="A21" s="106" t="s">
        <v>0</v>
      </c>
      <c r="B21" s="107" t="s">
        <v>1</v>
      </c>
      <c r="C21" s="153" t="s">
        <v>2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4"/>
      <c r="V21" s="164"/>
    </row>
    <row r="22" spans="1:23" ht="29.25" customHeight="1" x14ac:dyDescent="0.25">
      <c r="A22" s="95"/>
      <c r="B22" s="88"/>
      <c r="C22" s="158" t="s">
        <v>3</v>
      </c>
      <c r="D22" s="159"/>
      <c r="E22" s="159"/>
      <c r="F22" s="160"/>
      <c r="G22" s="158" t="s">
        <v>13</v>
      </c>
      <c r="H22" s="159"/>
      <c r="I22" s="159"/>
      <c r="J22" s="159"/>
      <c r="K22" s="159"/>
      <c r="L22" s="160"/>
      <c r="M22" s="158" t="s">
        <v>14</v>
      </c>
      <c r="N22" s="159"/>
      <c r="O22" s="159"/>
      <c r="P22" s="159"/>
      <c r="Q22" s="159"/>
      <c r="R22" s="159"/>
      <c r="S22" s="160"/>
      <c r="T22" s="158" t="s">
        <v>89</v>
      </c>
      <c r="U22" s="160"/>
      <c r="V22" s="165"/>
    </row>
    <row r="23" spans="1:23" ht="29.25" customHeight="1" x14ac:dyDescent="0.25">
      <c r="A23" s="95"/>
      <c r="B23" s="88"/>
      <c r="C23" s="108" t="s">
        <v>36</v>
      </c>
      <c r="D23" s="108" t="s">
        <v>37</v>
      </c>
      <c r="E23" s="109" t="s">
        <v>87</v>
      </c>
      <c r="F23" s="109" t="s">
        <v>88</v>
      </c>
      <c r="G23" s="108" t="s">
        <v>17</v>
      </c>
      <c r="H23" s="109" t="s">
        <v>18</v>
      </c>
      <c r="I23" s="109" t="s">
        <v>19</v>
      </c>
      <c r="J23" s="109" t="s">
        <v>20</v>
      </c>
      <c r="K23" s="109" t="s">
        <v>21</v>
      </c>
      <c r="L23" s="110" t="s">
        <v>22</v>
      </c>
      <c r="M23" s="108" t="s">
        <v>23</v>
      </c>
      <c r="N23" s="109" t="s">
        <v>24</v>
      </c>
      <c r="O23" s="109" t="s">
        <v>25</v>
      </c>
      <c r="P23" s="109" t="s">
        <v>26</v>
      </c>
      <c r="Q23" s="109" t="s">
        <v>27</v>
      </c>
      <c r="R23" s="109" t="s">
        <v>28</v>
      </c>
      <c r="S23" s="110" t="s">
        <v>29</v>
      </c>
      <c r="T23" s="108" t="s">
        <v>30</v>
      </c>
      <c r="U23" s="110" t="s">
        <v>31</v>
      </c>
      <c r="V23" s="23"/>
      <c r="W23" s="11"/>
    </row>
    <row r="24" spans="1:23" ht="29.25" customHeight="1" x14ac:dyDescent="0.25">
      <c r="A24" s="150" t="s">
        <v>7</v>
      </c>
      <c r="B24" s="88" t="s">
        <v>4</v>
      </c>
      <c r="C24" s="95">
        <v>0</v>
      </c>
      <c r="D24" s="94">
        <v>0</v>
      </c>
      <c r="E24" s="94"/>
      <c r="F24" s="88"/>
      <c r="G24" s="95"/>
      <c r="H24" s="94"/>
      <c r="I24" s="94"/>
      <c r="J24" s="94"/>
      <c r="K24" s="94">
        <v>0</v>
      </c>
      <c r="L24" s="88">
        <v>0</v>
      </c>
      <c r="M24" s="95">
        <v>12</v>
      </c>
      <c r="N24" s="94">
        <v>12</v>
      </c>
      <c r="O24" s="94">
        <v>0</v>
      </c>
      <c r="P24" s="94">
        <v>0</v>
      </c>
      <c r="Q24" s="94">
        <v>10</v>
      </c>
      <c r="R24" s="94"/>
      <c r="S24" s="88">
        <v>7</v>
      </c>
      <c r="T24" s="95">
        <v>0</v>
      </c>
      <c r="U24" s="88">
        <v>0</v>
      </c>
      <c r="V24" s="7">
        <f>SUM(C24:U24)</f>
        <v>41</v>
      </c>
    </row>
    <row r="25" spans="1:23" ht="29.25" customHeight="1" x14ac:dyDescent="0.25">
      <c r="A25" s="151"/>
      <c r="B25" s="88" t="s">
        <v>5</v>
      </c>
      <c r="C25" s="95">
        <v>1</v>
      </c>
      <c r="D25" s="94">
        <v>1</v>
      </c>
      <c r="E25" s="94"/>
      <c r="F25" s="88"/>
      <c r="G25" s="95"/>
      <c r="H25" s="94"/>
      <c r="I25" s="94"/>
      <c r="J25" s="94"/>
      <c r="K25" s="94">
        <v>1</v>
      </c>
      <c r="L25" s="88">
        <v>0</v>
      </c>
      <c r="M25" s="95">
        <v>8</v>
      </c>
      <c r="N25" s="94">
        <v>16</v>
      </c>
      <c r="O25" s="94">
        <v>0</v>
      </c>
      <c r="P25" s="94">
        <v>0</v>
      </c>
      <c r="Q25" s="94">
        <v>8</v>
      </c>
      <c r="R25" s="94"/>
      <c r="S25" s="88">
        <v>7</v>
      </c>
      <c r="T25" s="95">
        <v>1</v>
      </c>
      <c r="U25" s="88">
        <v>1</v>
      </c>
      <c r="V25" s="7">
        <f t="shared" ref="V25:V26" si="2">SUM(C25:U25)</f>
        <v>44</v>
      </c>
    </row>
    <row r="26" spans="1:23" ht="29.25" customHeight="1" x14ac:dyDescent="0.25">
      <c r="A26" s="152"/>
      <c r="B26" s="88" t="s">
        <v>6</v>
      </c>
      <c r="C26" s="95">
        <v>1</v>
      </c>
      <c r="D26" s="94">
        <v>2</v>
      </c>
      <c r="E26" s="94"/>
      <c r="F26" s="88"/>
      <c r="G26" s="95"/>
      <c r="H26" s="94"/>
      <c r="I26" s="94"/>
      <c r="J26" s="94"/>
      <c r="K26" s="94">
        <v>4</v>
      </c>
      <c r="L26" s="88">
        <v>1</v>
      </c>
      <c r="M26" s="95">
        <v>31</v>
      </c>
      <c r="N26" s="94">
        <v>68</v>
      </c>
      <c r="O26" s="94">
        <v>17</v>
      </c>
      <c r="P26" s="94">
        <v>2</v>
      </c>
      <c r="Q26" s="94">
        <v>44</v>
      </c>
      <c r="R26" s="94"/>
      <c r="S26" s="88">
        <v>10</v>
      </c>
      <c r="T26" s="95">
        <v>8</v>
      </c>
      <c r="U26" s="88">
        <v>2</v>
      </c>
      <c r="V26" s="7">
        <f t="shared" si="2"/>
        <v>190</v>
      </c>
    </row>
    <row r="27" spans="1:23" ht="29.25" customHeight="1" x14ac:dyDescent="0.25">
      <c r="A27" s="150" t="s">
        <v>8</v>
      </c>
      <c r="B27" s="88" t="s">
        <v>4</v>
      </c>
      <c r="C27" s="95"/>
      <c r="D27" s="94"/>
      <c r="E27" s="94"/>
      <c r="F27" s="88"/>
      <c r="G27" s="95"/>
      <c r="H27" s="94"/>
      <c r="I27" s="94"/>
      <c r="J27" s="94"/>
      <c r="K27" s="94"/>
      <c r="L27" s="88"/>
      <c r="M27" s="95"/>
      <c r="N27" s="94"/>
      <c r="O27" s="94"/>
      <c r="P27" s="94"/>
      <c r="Q27" s="94"/>
      <c r="R27" s="94"/>
      <c r="S27" s="88"/>
      <c r="T27" s="95"/>
      <c r="U27" s="88"/>
      <c r="V27" s="7"/>
    </row>
    <row r="28" spans="1:23" ht="29.25" customHeight="1" x14ac:dyDescent="0.25">
      <c r="A28" s="151"/>
      <c r="B28" s="88" t="s">
        <v>5</v>
      </c>
      <c r="C28" s="95"/>
      <c r="D28" s="94"/>
      <c r="E28" s="94"/>
      <c r="F28" s="88"/>
      <c r="G28" s="95"/>
      <c r="H28" s="94"/>
      <c r="I28" s="94"/>
      <c r="J28" s="94"/>
      <c r="K28" s="94"/>
      <c r="L28" s="88"/>
      <c r="M28" s="95"/>
      <c r="N28" s="94"/>
      <c r="O28" s="94"/>
      <c r="P28" s="94"/>
      <c r="Q28" s="94"/>
      <c r="R28" s="94"/>
      <c r="S28" s="88"/>
      <c r="T28" s="95"/>
      <c r="U28" s="88"/>
      <c r="V28" s="7"/>
    </row>
    <row r="29" spans="1:23" ht="29.25" customHeight="1" x14ac:dyDescent="0.25">
      <c r="A29" s="152"/>
      <c r="B29" s="88" t="s">
        <v>6</v>
      </c>
      <c r="C29" s="95"/>
      <c r="D29" s="94"/>
      <c r="E29" s="94"/>
      <c r="F29" s="88"/>
      <c r="G29" s="95"/>
      <c r="H29" s="94"/>
      <c r="I29" s="94"/>
      <c r="J29" s="94"/>
      <c r="K29" s="94"/>
      <c r="L29" s="88"/>
      <c r="M29" s="95"/>
      <c r="N29" s="94"/>
      <c r="O29" s="94"/>
      <c r="P29" s="94"/>
      <c r="Q29" s="94"/>
      <c r="R29" s="94"/>
      <c r="S29" s="88"/>
      <c r="T29" s="95"/>
      <c r="U29" s="88"/>
      <c r="V29" s="7"/>
    </row>
    <row r="30" spans="1:23" ht="29.25" customHeight="1" x14ac:dyDescent="0.25">
      <c r="A30" s="155" t="s">
        <v>9</v>
      </c>
      <c r="B30" s="9" t="s">
        <v>4</v>
      </c>
      <c r="C30" s="8"/>
      <c r="D30" s="1"/>
      <c r="E30" s="1"/>
      <c r="F30" s="9"/>
      <c r="G30" s="8"/>
      <c r="H30" s="1"/>
      <c r="I30" s="1"/>
      <c r="J30" s="1"/>
      <c r="K30" s="1"/>
      <c r="L30" s="9"/>
      <c r="M30" s="8"/>
      <c r="N30" s="1"/>
      <c r="O30" s="1"/>
      <c r="P30" s="1"/>
      <c r="Q30" s="1"/>
      <c r="R30" s="1"/>
      <c r="S30" s="9"/>
      <c r="T30" s="8"/>
      <c r="U30" s="9"/>
      <c r="V30" s="7"/>
    </row>
    <row r="31" spans="1:23" ht="29.25" customHeight="1" x14ac:dyDescent="0.25">
      <c r="A31" s="156"/>
      <c r="B31" s="9" t="s">
        <v>5</v>
      </c>
      <c r="C31" s="8"/>
      <c r="D31" s="1"/>
      <c r="E31" s="1"/>
      <c r="F31" s="9"/>
      <c r="G31" s="8"/>
      <c r="H31" s="1"/>
      <c r="I31" s="1"/>
      <c r="J31" s="1"/>
      <c r="K31" s="1"/>
      <c r="L31" s="9"/>
      <c r="M31" s="8"/>
      <c r="N31" s="1"/>
      <c r="O31" s="1"/>
      <c r="P31" s="1"/>
      <c r="Q31" s="1"/>
      <c r="R31" s="1"/>
      <c r="S31" s="9"/>
      <c r="T31" s="8"/>
      <c r="U31" s="9"/>
      <c r="V31" s="7"/>
    </row>
    <row r="32" spans="1:23" ht="29.25" customHeight="1" x14ac:dyDescent="0.25">
      <c r="A32" s="157"/>
      <c r="B32" s="9" t="s">
        <v>6</v>
      </c>
      <c r="C32" s="8"/>
      <c r="D32" s="1"/>
      <c r="E32" s="1"/>
      <c r="F32" s="9"/>
      <c r="G32" s="8"/>
      <c r="H32" s="1"/>
      <c r="I32" s="1"/>
      <c r="J32" s="1"/>
      <c r="K32" s="1"/>
      <c r="L32" s="9"/>
      <c r="M32" s="8"/>
      <c r="N32" s="1"/>
      <c r="O32" s="1"/>
      <c r="P32" s="1"/>
      <c r="Q32" s="1"/>
      <c r="R32" s="1"/>
      <c r="S32" s="9"/>
      <c r="T32" s="8"/>
      <c r="U32" s="9"/>
      <c r="V32" s="7"/>
    </row>
    <row r="33" spans="1:22" ht="29.25" customHeight="1" thickBot="1" x14ac:dyDescent="0.3">
      <c r="A33" s="8"/>
      <c r="B33" s="9" t="s">
        <v>10</v>
      </c>
      <c r="C33" s="8">
        <f>C25+C26+C28+C29+C31+C32</f>
        <v>2</v>
      </c>
      <c r="D33" s="8">
        <f t="shared" ref="D33:V33" si="3">D25+D26+D28+D29+D31+D32</f>
        <v>3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5</v>
      </c>
      <c r="L33" s="8">
        <f t="shared" si="3"/>
        <v>1</v>
      </c>
      <c r="M33" s="8">
        <f t="shared" si="3"/>
        <v>39</v>
      </c>
      <c r="N33" s="8">
        <f t="shared" si="3"/>
        <v>84</v>
      </c>
      <c r="O33" s="8">
        <f t="shared" si="3"/>
        <v>17</v>
      </c>
      <c r="P33" s="8">
        <f t="shared" si="3"/>
        <v>2</v>
      </c>
      <c r="Q33" s="8">
        <f t="shared" si="3"/>
        <v>52</v>
      </c>
      <c r="R33" s="8">
        <f t="shared" si="3"/>
        <v>0</v>
      </c>
      <c r="S33" s="8">
        <f t="shared" si="3"/>
        <v>17</v>
      </c>
      <c r="T33" s="8">
        <f t="shared" si="3"/>
        <v>9</v>
      </c>
      <c r="U33" s="8">
        <f t="shared" si="3"/>
        <v>3</v>
      </c>
      <c r="V33" s="85">
        <f t="shared" si="3"/>
        <v>234</v>
      </c>
    </row>
    <row r="34" spans="1:22" ht="29.25" customHeight="1" thickBot="1" x14ac:dyDescent="0.3">
      <c r="A34" s="47"/>
      <c r="B34" s="62" t="s">
        <v>11</v>
      </c>
      <c r="C34" s="161">
        <f>SUM(C33:F33)</f>
        <v>5</v>
      </c>
      <c r="D34" s="127"/>
      <c r="E34" s="127"/>
      <c r="F34" s="128"/>
      <c r="G34" s="161">
        <f>SUM(G33:L33)</f>
        <v>6</v>
      </c>
      <c r="H34" s="127"/>
      <c r="I34" s="127"/>
      <c r="J34" s="127"/>
      <c r="K34" s="127"/>
      <c r="L34" s="128"/>
      <c r="M34" s="161">
        <f>SUM(M33:S33)</f>
        <v>211</v>
      </c>
      <c r="N34" s="127"/>
      <c r="O34" s="127"/>
      <c r="P34" s="127"/>
      <c r="Q34" s="127"/>
      <c r="R34" s="127"/>
      <c r="S34" s="128"/>
      <c r="T34" s="161">
        <f>SUM(T33:U33)</f>
        <v>12</v>
      </c>
      <c r="U34" s="162"/>
      <c r="V34" s="56">
        <f>SUM(C34:U34)</f>
        <v>234</v>
      </c>
    </row>
    <row r="35" spans="1:22" s="59" customFormat="1" ht="29.25" customHeight="1" thickBot="1" x14ac:dyDescent="0.3">
      <c r="A35" s="57" t="s">
        <v>90</v>
      </c>
      <c r="B35" s="58"/>
      <c r="C35" s="60">
        <v>2</v>
      </c>
      <c r="D35" s="58"/>
      <c r="E35" s="58"/>
      <c r="F35" s="58"/>
      <c r="G35" s="58"/>
      <c r="H35" s="58"/>
      <c r="I35" s="58"/>
      <c r="J35" s="58"/>
      <c r="K35" s="58"/>
      <c r="L35" s="60">
        <v>1</v>
      </c>
      <c r="M35" s="60">
        <v>3</v>
      </c>
      <c r="N35" s="60">
        <v>6</v>
      </c>
      <c r="O35" s="60">
        <v>4</v>
      </c>
      <c r="P35" s="60">
        <v>1</v>
      </c>
      <c r="Q35" s="60">
        <v>12</v>
      </c>
      <c r="R35" s="60">
        <v>4</v>
      </c>
      <c r="S35" s="58"/>
      <c r="T35" s="58"/>
      <c r="U35" s="71" t="s">
        <v>95</v>
      </c>
      <c r="V35" s="83">
        <f>SUM(C35:T35)</f>
        <v>33</v>
      </c>
    </row>
    <row r="38" spans="1:22" ht="29.25" customHeight="1" x14ac:dyDescent="0.25">
      <c r="N38" s="87"/>
      <c r="O38" s="87"/>
    </row>
    <row r="39" spans="1:22" ht="29.25" customHeight="1" x14ac:dyDescent="0.25">
      <c r="N39" s="87"/>
      <c r="O39" s="87"/>
    </row>
    <row r="40" spans="1:22" ht="29.25" customHeight="1" x14ac:dyDescent="0.25">
      <c r="N40" s="87"/>
    </row>
  </sheetData>
  <mergeCells count="27">
    <mergeCell ref="V20:V22"/>
    <mergeCell ref="C3:U3"/>
    <mergeCell ref="C16:F16"/>
    <mergeCell ref="G16:L16"/>
    <mergeCell ref="C4:F4"/>
    <mergeCell ref="G4:L4"/>
    <mergeCell ref="M16:S16"/>
    <mergeCell ref="T16:U16"/>
    <mergeCell ref="T4:U4"/>
    <mergeCell ref="M4:S4"/>
    <mergeCell ref="A20:P20"/>
    <mergeCell ref="A27:A29"/>
    <mergeCell ref="A30:A32"/>
    <mergeCell ref="C22:F22"/>
    <mergeCell ref="G22:L22"/>
    <mergeCell ref="T34:U34"/>
    <mergeCell ref="M34:S34"/>
    <mergeCell ref="G34:L34"/>
    <mergeCell ref="C34:F34"/>
    <mergeCell ref="M22:S22"/>
    <mergeCell ref="T22:U22"/>
    <mergeCell ref="A2:P2"/>
    <mergeCell ref="A6:A8"/>
    <mergeCell ref="A9:A11"/>
    <mergeCell ref="A12:A14"/>
    <mergeCell ref="A24:A26"/>
    <mergeCell ref="C21:U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J7" sqref="J7:J17"/>
    </sheetView>
  </sheetViews>
  <sheetFormatPr defaultRowHeight="15" x14ac:dyDescent="0.25"/>
  <cols>
    <col min="1" max="1" width="11.7109375" customWidth="1"/>
    <col min="2" max="2" width="20.28515625" bestFit="1" customWidth="1"/>
    <col min="3" max="3" width="14.140625" bestFit="1" customWidth="1"/>
    <col min="4" max="4" width="13" bestFit="1" customWidth="1"/>
    <col min="5" max="8" width="14.140625" bestFit="1" customWidth="1"/>
    <col min="9" max="9" width="12.7109375" bestFit="1" customWidth="1"/>
    <col min="10" max="10" width="12" bestFit="1" customWidth="1"/>
    <col min="11" max="11" width="14.140625" bestFit="1" customWidth="1"/>
    <col min="12" max="12" width="13" bestFit="1" customWidth="1"/>
    <col min="13" max="13" width="14.140625" bestFit="1" customWidth="1"/>
    <col min="14" max="14" width="13" bestFit="1" customWidth="1"/>
    <col min="15" max="15" width="12.7109375" bestFit="1" customWidth="1"/>
    <col min="16" max="18" width="13" bestFit="1" customWidth="1"/>
    <col min="19" max="19" width="14.140625" bestFit="1" customWidth="1"/>
    <col min="20" max="20" width="15.7109375" bestFit="1" customWidth="1"/>
    <col min="21" max="21" width="8.85546875"/>
    <col min="22" max="22" width="12.5703125" bestFit="1" customWidth="1"/>
  </cols>
  <sheetData>
    <row r="1" spans="1:21" ht="15.75" thickBot="1" x14ac:dyDescent="0.3">
      <c r="E1" s="87"/>
      <c r="F1" s="87"/>
      <c r="K1" s="87"/>
    </row>
    <row r="2" spans="1:21" ht="14.45" customHeight="1" thickBot="1" x14ac:dyDescent="0.3">
      <c r="A2" s="148" t="s">
        <v>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204"/>
    </row>
    <row r="3" spans="1:21" ht="30.75" thickBot="1" x14ac:dyDescent="0.3">
      <c r="A3" s="39" t="s">
        <v>0</v>
      </c>
      <c r="B3" s="38" t="s">
        <v>1</v>
      </c>
      <c r="C3" s="205" t="s">
        <v>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  <c r="T3" s="13"/>
    </row>
    <row r="4" spans="1:21" x14ac:dyDescent="0.25">
      <c r="A4" s="8"/>
      <c r="B4" s="2"/>
      <c r="C4" s="124" t="s">
        <v>3</v>
      </c>
      <c r="D4" s="125"/>
      <c r="E4" s="125"/>
      <c r="F4" s="125"/>
      <c r="G4" s="125"/>
      <c r="H4" s="125"/>
      <c r="I4" s="125"/>
      <c r="J4" s="126"/>
      <c r="K4" s="124" t="s">
        <v>13</v>
      </c>
      <c r="L4" s="125"/>
      <c r="M4" s="125"/>
      <c r="N4" s="125"/>
      <c r="O4" s="178"/>
      <c r="P4" s="27" t="s">
        <v>14</v>
      </c>
      <c r="Q4" s="124" t="s">
        <v>15</v>
      </c>
      <c r="R4" s="126"/>
      <c r="S4" s="27" t="s">
        <v>16</v>
      </c>
      <c r="T4" s="7"/>
    </row>
    <row r="5" spans="1:21" x14ac:dyDescent="0.25">
      <c r="A5" s="8"/>
      <c r="B5" s="2" t="s">
        <v>35</v>
      </c>
      <c r="C5" s="184">
        <v>43101</v>
      </c>
      <c r="D5" s="183"/>
      <c r="E5" s="112">
        <v>43132</v>
      </c>
      <c r="F5" s="182">
        <v>43160</v>
      </c>
      <c r="G5" s="183"/>
      <c r="H5" s="182">
        <v>43191</v>
      </c>
      <c r="I5" s="183"/>
      <c r="J5" s="113">
        <v>43221</v>
      </c>
      <c r="K5" s="184">
        <v>43102</v>
      </c>
      <c r="L5" s="183"/>
      <c r="M5" s="182">
        <v>43133</v>
      </c>
      <c r="N5" s="183"/>
      <c r="O5" s="118">
        <v>43161</v>
      </c>
      <c r="P5" s="28"/>
      <c r="Q5" s="184">
        <v>43104</v>
      </c>
      <c r="R5" s="185"/>
      <c r="S5" s="28"/>
      <c r="T5" s="7"/>
    </row>
    <row r="6" spans="1:21" s="24" customFormat="1" x14ac:dyDescent="0.25">
      <c r="A6" s="117"/>
      <c r="B6" s="3"/>
      <c r="C6" s="114" t="s">
        <v>36</v>
      </c>
      <c r="D6" s="115" t="s">
        <v>37</v>
      </c>
      <c r="E6" s="115" t="s">
        <v>38</v>
      </c>
      <c r="F6" s="115" t="s">
        <v>39</v>
      </c>
      <c r="G6" s="115" t="s">
        <v>40</v>
      </c>
      <c r="H6" s="115" t="s">
        <v>41</v>
      </c>
      <c r="I6" s="115" t="s">
        <v>42</v>
      </c>
      <c r="J6" s="116" t="s">
        <v>43</v>
      </c>
      <c r="K6" s="114" t="s">
        <v>17</v>
      </c>
      <c r="L6" s="115" t="s">
        <v>18</v>
      </c>
      <c r="M6" s="115" t="s">
        <v>22</v>
      </c>
      <c r="N6" s="115" t="s">
        <v>44</v>
      </c>
      <c r="O6" s="119" t="s">
        <v>45</v>
      </c>
      <c r="P6" s="29" t="s">
        <v>23</v>
      </c>
      <c r="Q6" s="114" t="s">
        <v>46</v>
      </c>
      <c r="R6" s="116" t="s">
        <v>47</v>
      </c>
      <c r="S6" s="29" t="s">
        <v>48</v>
      </c>
      <c r="T6" s="25" t="s">
        <v>76</v>
      </c>
    </row>
    <row r="7" spans="1:21" x14ac:dyDescent="0.25">
      <c r="A7" s="123" t="s">
        <v>7</v>
      </c>
      <c r="B7" s="2" t="s">
        <v>4</v>
      </c>
      <c r="C7" s="21">
        <v>0</v>
      </c>
      <c r="D7" s="6"/>
      <c r="E7" s="6">
        <v>3073217.5</v>
      </c>
      <c r="F7" s="6">
        <v>8563057.7345238104</v>
      </c>
      <c r="G7" s="6">
        <v>0</v>
      </c>
      <c r="H7" s="6"/>
      <c r="I7" s="6"/>
      <c r="J7" s="179" t="s">
        <v>72</v>
      </c>
      <c r="K7" s="21">
        <v>1436954.31923077</v>
      </c>
      <c r="L7" s="6">
        <v>0</v>
      </c>
      <c r="M7" s="6">
        <v>0</v>
      </c>
      <c r="N7" s="6">
        <v>0</v>
      </c>
      <c r="O7" s="120"/>
      <c r="P7" s="30">
        <v>0</v>
      </c>
      <c r="Q7" s="21">
        <v>0</v>
      </c>
      <c r="R7" s="17">
        <v>0</v>
      </c>
      <c r="S7" s="30"/>
      <c r="T7" s="18">
        <f>SUM(K7:S7,C7:I7)</f>
        <v>13073229.553754579</v>
      </c>
    </row>
    <row r="8" spans="1:21" x14ac:dyDescent="0.25">
      <c r="A8" s="123"/>
      <c r="B8" s="2" t="s">
        <v>5</v>
      </c>
      <c r="C8" s="21">
        <v>51733060.214285702</v>
      </c>
      <c r="D8" s="6"/>
      <c r="E8" s="6">
        <v>56992856</v>
      </c>
      <c r="F8" s="6">
        <v>1245049.8263888899</v>
      </c>
      <c r="G8" s="6">
        <v>1245049.8263888899</v>
      </c>
      <c r="H8" s="6"/>
      <c r="I8" s="6"/>
      <c r="J8" s="179"/>
      <c r="K8" s="21">
        <v>0</v>
      </c>
      <c r="L8" s="6">
        <v>4431350</v>
      </c>
      <c r="M8" s="6">
        <v>1897075.97053571</v>
      </c>
      <c r="N8" s="6">
        <v>11742462.4621429</v>
      </c>
      <c r="O8" s="120"/>
      <c r="P8" s="30">
        <v>0</v>
      </c>
      <c r="Q8" s="21">
        <v>0</v>
      </c>
      <c r="R8" s="17">
        <v>0</v>
      </c>
      <c r="S8" s="30"/>
      <c r="T8" s="18">
        <f>SUM(K8:S8,C8:I8)</f>
        <v>129286904.2997421</v>
      </c>
    </row>
    <row r="9" spans="1:21" x14ac:dyDescent="0.25">
      <c r="A9" s="123"/>
      <c r="B9" s="2" t="s">
        <v>6</v>
      </c>
      <c r="C9" s="21">
        <v>27075462.224654499</v>
      </c>
      <c r="D9" s="6"/>
      <c r="E9" s="6">
        <v>55597378.795494497</v>
      </c>
      <c r="F9" s="6">
        <v>3492227.83333334</v>
      </c>
      <c r="G9" s="6">
        <v>3492227.83333334</v>
      </c>
      <c r="H9" s="6"/>
      <c r="I9" s="6"/>
      <c r="J9" s="179"/>
      <c r="K9" s="21">
        <v>36509782.761428602</v>
      </c>
      <c r="L9" s="6">
        <v>21665180.129999999</v>
      </c>
      <c r="M9" s="6">
        <v>20529871.023168501</v>
      </c>
      <c r="N9" s="6">
        <v>51553250.390476197</v>
      </c>
      <c r="O9" s="120"/>
      <c r="P9" s="30">
        <v>1876729.295476188</v>
      </c>
      <c r="Q9" s="21">
        <v>5583522.4699999997</v>
      </c>
      <c r="R9" s="17">
        <f>11167044.9392532/2</f>
        <v>5583522.4696265999</v>
      </c>
      <c r="S9" s="30"/>
      <c r="T9" s="18">
        <f>SUM(K9:S9,C9:I9)</f>
        <v>232959155.22699177</v>
      </c>
    </row>
    <row r="10" spans="1:21" x14ac:dyDescent="0.25">
      <c r="A10" s="123" t="s">
        <v>8</v>
      </c>
      <c r="B10" s="2" t="s">
        <v>4</v>
      </c>
      <c r="C10" s="21"/>
      <c r="D10" s="6"/>
      <c r="E10" s="6"/>
      <c r="F10" s="6"/>
      <c r="G10" s="6"/>
      <c r="H10" s="6"/>
      <c r="I10" s="6"/>
      <c r="J10" s="180"/>
      <c r="K10" s="1"/>
      <c r="L10" s="1"/>
      <c r="M10" s="1"/>
      <c r="N10" s="1"/>
      <c r="O10" s="121">
        <v>0</v>
      </c>
      <c r="P10" s="30"/>
      <c r="Q10" s="21"/>
      <c r="R10" s="17"/>
      <c r="S10" s="30"/>
      <c r="T10" s="18">
        <f t="shared" ref="T10:T15" si="0">SUM(K10:S10,C10:I10)</f>
        <v>0</v>
      </c>
    </row>
    <row r="11" spans="1:21" x14ac:dyDescent="0.25">
      <c r="A11" s="123"/>
      <c r="B11" s="2" t="s">
        <v>5</v>
      </c>
      <c r="C11" s="21">
        <v>6462937.5</v>
      </c>
      <c r="D11" s="6"/>
      <c r="E11" s="6"/>
      <c r="F11" s="6"/>
      <c r="G11" s="6"/>
      <c r="H11" s="6"/>
      <c r="I11" s="6"/>
      <c r="J11" s="180"/>
      <c r="K11" s="1"/>
      <c r="L11" s="1"/>
      <c r="M11" s="1"/>
      <c r="N11" s="1"/>
      <c r="O11" s="120">
        <v>15569821.300000001</v>
      </c>
      <c r="P11" s="30"/>
      <c r="Q11" s="21"/>
      <c r="R11" s="17"/>
      <c r="S11" s="30"/>
      <c r="T11" s="18">
        <f t="shared" si="0"/>
        <v>22032758.800000001</v>
      </c>
    </row>
    <row r="12" spans="1:21" x14ac:dyDescent="0.25">
      <c r="A12" s="123"/>
      <c r="B12" s="2" t="s">
        <v>6</v>
      </c>
      <c r="C12" s="40"/>
      <c r="D12" s="6"/>
      <c r="E12" s="6"/>
      <c r="F12" s="6"/>
      <c r="G12" s="6"/>
      <c r="H12" s="6"/>
      <c r="I12" s="6"/>
      <c r="J12" s="180"/>
      <c r="K12" s="1"/>
      <c r="L12" s="1"/>
      <c r="M12" s="1"/>
      <c r="N12" s="1"/>
      <c r="O12" s="120">
        <v>7540857.1299999999</v>
      </c>
      <c r="P12" s="30"/>
      <c r="Q12" s="21"/>
      <c r="R12" s="17"/>
      <c r="S12" s="30"/>
      <c r="T12" s="18">
        <f t="shared" si="0"/>
        <v>7540857.1299999999</v>
      </c>
    </row>
    <row r="13" spans="1:21" x14ac:dyDescent="0.25">
      <c r="A13" s="123" t="s">
        <v>9</v>
      </c>
      <c r="B13" s="2" t="s">
        <v>4</v>
      </c>
      <c r="C13" s="40"/>
      <c r="D13" s="6"/>
      <c r="E13" s="6"/>
      <c r="F13" s="6"/>
      <c r="G13" s="6"/>
      <c r="H13" s="6"/>
      <c r="I13" s="6"/>
      <c r="J13" s="179"/>
      <c r="K13" s="21"/>
      <c r="L13" s="6"/>
      <c r="M13" s="6"/>
      <c r="N13" s="6"/>
      <c r="O13" s="2"/>
      <c r="P13" s="30"/>
      <c r="Q13" s="21"/>
      <c r="R13" s="17"/>
      <c r="S13" s="30"/>
      <c r="T13" s="18">
        <f t="shared" si="0"/>
        <v>0</v>
      </c>
    </row>
    <row r="14" spans="1:21" x14ac:dyDescent="0.25">
      <c r="A14" s="123"/>
      <c r="B14" s="2" t="s">
        <v>5</v>
      </c>
      <c r="C14" s="21"/>
      <c r="D14" s="6"/>
      <c r="E14" s="6"/>
      <c r="F14" s="6"/>
      <c r="G14" s="6"/>
      <c r="H14" s="6"/>
      <c r="I14" s="6"/>
      <c r="J14" s="179"/>
      <c r="K14" s="21"/>
      <c r="L14" s="6"/>
      <c r="M14" s="6"/>
      <c r="N14" s="6"/>
      <c r="O14" s="2"/>
      <c r="P14" s="30"/>
      <c r="Q14" s="21"/>
      <c r="R14" s="17"/>
      <c r="S14" s="30"/>
      <c r="T14" s="18">
        <f t="shared" si="0"/>
        <v>0</v>
      </c>
    </row>
    <row r="15" spans="1:21" x14ac:dyDescent="0.25">
      <c r="A15" s="123"/>
      <c r="B15" s="2" t="s">
        <v>6</v>
      </c>
      <c r="C15" s="21"/>
      <c r="D15" s="6"/>
      <c r="E15" s="6"/>
      <c r="F15" s="6"/>
      <c r="G15" s="6"/>
      <c r="H15" s="6"/>
      <c r="I15" s="6"/>
      <c r="J15" s="179"/>
      <c r="K15" s="21"/>
      <c r="L15" s="6"/>
      <c r="M15" s="6"/>
      <c r="N15" s="6"/>
      <c r="O15" s="2"/>
      <c r="P15" s="30"/>
      <c r="Q15" s="21"/>
      <c r="R15" s="17"/>
      <c r="S15" s="30"/>
      <c r="T15" s="18">
        <f t="shared" si="0"/>
        <v>0</v>
      </c>
    </row>
    <row r="16" spans="1:21" ht="15.75" thickBot="1" x14ac:dyDescent="0.3">
      <c r="A16" s="8"/>
      <c r="B16" s="2" t="s">
        <v>10</v>
      </c>
      <c r="C16" s="21">
        <f>C8+C9+C11+C12+C14+C15</f>
        <v>85271459.938940197</v>
      </c>
      <c r="D16" s="21">
        <f t="shared" ref="D16:I16" si="1">D8+D9+D11+D12+D14+D15</f>
        <v>0</v>
      </c>
      <c r="E16" s="21">
        <f t="shared" si="1"/>
        <v>112590234.7954945</v>
      </c>
      <c r="F16" s="21">
        <f t="shared" si="1"/>
        <v>4737277.6597222295</v>
      </c>
      <c r="G16" s="21">
        <f t="shared" si="1"/>
        <v>4737277.6597222295</v>
      </c>
      <c r="H16" s="21">
        <f t="shared" si="1"/>
        <v>0</v>
      </c>
      <c r="I16" s="21">
        <f t="shared" si="1"/>
        <v>0</v>
      </c>
      <c r="J16" s="179"/>
      <c r="K16" s="21">
        <f>K8+K9+K11+K12+K14+K15</f>
        <v>36509782.761428602</v>
      </c>
      <c r="L16" s="21">
        <f t="shared" ref="L16:T16" si="2">L8+L9+L11+L12+L14+L15</f>
        <v>26096530.129999999</v>
      </c>
      <c r="M16" s="21">
        <f t="shared" si="2"/>
        <v>22426946.993704211</v>
      </c>
      <c r="N16" s="21">
        <f t="shared" si="2"/>
        <v>63295712.852619097</v>
      </c>
      <c r="O16" s="122">
        <f t="shared" si="2"/>
        <v>23110678.43</v>
      </c>
      <c r="P16" s="30">
        <f t="shared" si="2"/>
        <v>1876729.295476188</v>
      </c>
      <c r="Q16" s="21">
        <f t="shared" si="2"/>
        <v>5583522.4699999997</v>
      </c>
      <c r="R16" s="21">
        <f t="shared" si="2"/>
        <v>5583522.4696265999</v>
      </c>
      <c r="S16" s="21">
        <f t="shared" si="2"/>
        <v>0</v>
      </c>
      <c r="T16" s="86">
        <f t="shared" si="2"/>
        <v>391819675.45673388</v>
      </c>
      <c r="U16" s="21"/>
    </row>
    <row r="17" spans="1:21" ht="15.75" thickBot="1" x14ac:dyDescent="0.3">
      <c r="A17" s="10"/>
      <c r="B17" s="22" t="s">
        <v>11</v>
      </c>
      <c r="C17" s="145">
        <f>SUM(C16:I16)</f>
        <v>207336250.05387917</v>
      </c>
      <c r="D17" s="186"/>
      <c r="E17" s="186"/>
      <c r="F17" s="186"/>
      <c r="G17" s="186"/>
      <c r="H17" s="186"/>
      <c r="I17" s="187"/>
      <c r="J17" s="181"/>
      <c r="K17" s="145">
        <f>SUM(K16:O16)</f>
        <v>171439651.16775191</v>
      </c>
      <c r="L17" s="186"/>
      <c r="M17" s="186"/>
      <c r="N17" s="186"/>
      <c r="O17" s="186"/>
      <c r="P17" s="31">
        <f>SUM(P16)</f>
        <v>1876729.295476188</v>
      </c>
      <c r="Q17" s="145">
        <f>SUM(Q16:R16)</f>
        <v>11167044.939626601</v>
      </c>
      <c r="R17" s="146"/>
      <c r="S17" s="73">
        <f>SUM(S16)</f>
        <v>0</v>
      </c>
      <c r="T17" s="53">
        <f>S17+Q17+P17+K17+C17</f>
        <v>391819675.45673382</v>
      </c>
    </row>
    <row r="18" spans="1:21" s="59" customFormat="1" ht="15.75" thickBot="1" x14ac:dyDescent="0.3">
      <c r="A18" s="57" t="s">
        <v>90</v>
      </c>
      <c r="B18" s="58" t="s">
        <v>91</v>
      </c>
      <c r="C18" s="64">
        <v>133646390</v>
      </c>
      <c r="D18" s="65"/>
      <c r="E18" s="64">
        <v>15145243</v>
      </c>
      <c r="F18" s="64">
        <v>8121131</v>
      </c>
      <c r="G18" s="65"/>
      <c r="H18" s="65"/>
      <c r="I18" s="65"/>
      <c r="J18" s="66"/>
      <c r="K18" s="64">
        <v>260028325</v>
      </c>
      <c r="L18" s="65"/>
      <c r="M18" s="64">
        <v>321311465</v>
      </c>
      <c r="N18" s="65"/>
      <c r="O18" s="65"/>
      <c r="P18" s="65"/>
      <c r="Q18" s="64">
        <v>23800000</v>
      </c>
      <c r="R18" s="67"/>
      <c r="S18" s="75" t="s">
        <v>94</v>
      </c>
      <c r="T18" s="74">
        <f>SUM(C18:R18)</f>
        <v>762052554</v>
      </c>
    </row>
    <row r="19" spans="1:21" ht="14.45" customHeight="1" thickBot="1" x14ac:dyDescent="0.3"/>
    <row r="20" spans="1:21" ht="14.45" customHeight="1" x14ac:dyDescent="0.25">
      <c r="A20" s="129" t="s">
        <v>34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</row>
    <row r="21" spans="1:21" ht="30.75" thickBot="1" x14ac:dyDescent="0.3">
      <c r="A21" s="12" t="s">
        <v>0</v>
      </c>
      <c r="B21" s="1" t="s">
        <v>1</v>
      </c>
      <c r="C21" s="162" t="s">
        <v>2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66"/>
      <c r="T21" s="9"/>
    </row>
    <row r="22" spans="1:21" x14ac:dyDescent="0.25">
      <c r="A22" s="8"/>
      <c r="B22" s="2"/>
      <c r="C22" s="124" t="s">
        <v>3</v>
      </c>
      <c r="D22" s="125"/>
      <c r="E22" s="125"/>
      <c r="F22" s="125"/>
      <c r="G22" s="125"/>
      <c r="H22" s="125"/>
      <c r="I22" s="125"/>
      <c r="J22" s="126"/>
      <c r="K22" s="124" t="s">
        <v>13</v>
      </c>
      <c r="L22" s="125"/>
      <c r="M22" s="125"/>
      <c r="N22" s="125"/>
      <c r="O22" s="126"/>
      <c r="P22" s="27" t="s">
        <v>14</v>
      </c>
      <c r="Q22" s="124" t="s">
        <v>15</v>
      </c>
      <c r="R22" s="126"/>
      <c r="S22" s="27" t="s">
        <v>16</v>
      </c>
      <c r="T22" s="7" t="s">
        <v>32</v>
      </c>
    </row>
    <row r="23" spans="1:21" x14ac:dyDescent="0.25">
      <c r="A23" s="8"/>
      <c r="B23" s="2" t="s">
        <v>35</v>
      </c>
      <c r="C23" s="184">
        <v>43101</v>
      </c>
      <c r="D23" s="183"/>
      <c r="E23" s="4">
        <v>43132</v>
      </c>
      <c r="F23" s="182">
        <v>43160</v>
      </c>
      <c r="G23" s="183"/>
      <c r="H23" s="182">
        <v>43191</v>
      </c>
      <c r="I23" s="183"/>
      <c r="J23" s="15">
        <v>43221</v>
      </c>
      <c r="K23" s="184">
        <v>43102</v>
      </c>
      <c r="L23" s="183"/>
      <c r="M23" s="182">
        <v>43133</v>
      </c>
      <c r="N23" s="183"/>
      <c r="O23" s="15">
        <v>43161</v>
      </c>
      <c r="P23" s="28"/>
      <c r="Q23" s="184">
        <v>43104</v>
      </c>
      <c r="R23" s="185"/>
      <c r="S23" s="28"/>
      <c r="T23" s="7"/>
    </row>
    <row r="24" spans="1:21" s="24" customFormat="1" x14ac:dyDescent="0.25">
      <c r="A24" s="16"/>
      <c r="B24" s="3"/>
      <c r="C24" s="19" t="s">
        <v>36</v>
      </c>
      <c r="D24" s="5" t="s">
        <v>37</v>
      </c>
      <c r="E24" s="5" t="s">
        <v>38</v>
      </c>
      <c r="F24" s="5" t="s">
        <v>39</v>
      </c>
      <c r="G24" s="5" t="s">
        <v>40</v>
      </c>
      <c r="H24" s="5" t="s">
        <v>41</v>
      </c>
      <c r="I24" s="5" t="s">
        <v>42</v>
      </c>
      <c r="J24" s="20" t="s">
        <v>43</v>
      </c>
      <c r="K24" s="19" t="s">
        <v>17</v>
      </c>
      <c r="L24" s="5" t="s">
        <v>18</v>
      </c>
      <c r="M24" s="5" t="s">
        <v>22</v>
      </c>
      <c r="N24" s="5" t="s">
        <v>44</v>
      </c>
      <c r="O24" s="20" t="s">
        <v>45</v>
      </c>
      <c r="P24" s="29" t="s">
        <v>23</v>
      </c>
      <c r="Q24" s="19" t="s">
        <v>46</v>
      </c>
      <c r="R24" s="20" t="s">
        <v>47</v>
      </c>
      <c r="S24" s="29" t="s">
        <v>48</v>
      </c>
      <c r="T24" s="25"/>
      <c r="U24" s="26"/>
    </row>
    <row r="25" spans="1:21" x14ac:dyDescent="0.25">
      <c r="A25" s="123" t="s">
        <v>7</v>
      </c>
      <c r="B25" s="2" t="s">
        <v>4</v>
      </c>
      <c r="C25" s="8">
        <v>0</v>
      </c>
      <c r="D25" s="1"/>
      <c r="E25" s="1">
        <v>1</v>
      </c>
      <c r="F25" s="1">
        <v>7</v>
      </c>
      <c r="G25" s="1">
        <v>0</v>
      </c>
      <c r="H25" s="1"/>
      <c r="I25" s="1"/>
      <c r="J25" s="9"/>
      <c r="K25" s="8">
        <v>2</v>
      </c>
      <c r="L25" s="1">
        <v>0</v>
      </c>
      <c r="M25" s="1">
        <v>0</v>
      </c>
      <c r="N25" s="1">
        <v>0</v>
      </c>
      <c r="O25" s="9"/>
      <c r="P25" s="33">
        <v>0</v>
      </c>
      <c r="Q25" s="8">
        <v>0</v>
      </c>
      <c r="R25" s="9">
        <v>0</v>
      </c>
      <c r="S25" s="33"/>
      <c r="T25" s="7">
        <f>SUM(C25:S25)</f>
        <v>10</v>
      </c>
    </row>
    <row r="26" spans="1:21" x14ac:dyDescent="0.25">
      <c r="A26" s="123"/>
      <c r="B26" s="2" t="s">
        <v>5</v>
      </c>
      <c r="C26" s="8">
        <v>2</v>
      </c>
      <c r="D26" s="1"/>
      <c r="E26" s="1">
        <v>16</v>
      </c>
      <c r="F26" s="1">
        <v>3</v>
      </c>
      <c r="G26" s="1">
        <v>3</v>
      </c>
      <c r="H26" s="1"/>
      <c r="I26" s="1"/>
      <c r="J26" s="9"/>
      <c r="K26" s="8">
        <v>0</v>
      </c>
      <c r="L26" s="1">
        <v>1</v>
      </c>
      <c r="M26" s="1">
        <v>2</v>
      </c>
      <c r="N26" s="1">
        <v>2</v>
      </c>
      <c r="O26" s="9"/>
      <c r="P26" s="33">
        <v>0</v>
      </c>
      <c r="Q26" s="8">
        <v>0</v>
      </c>
      <c r="R26" s="9">
        <v>0</v>
      </c>
      <c r="S26" s="33"/>
      <c r="T26" s="7">
        <f t="shared" ref="T26:T33" si="3">SUM(C26:S26)</f>
        <v>29</v>
      </c>
    </row>
    <row r="27" spans="1:21" x14ac:dyDescent="0.25">
      <c r="A27" s="123"/>
      <c r="B27" s="2" t="s">
        <v>6</v>
      </c>
      <c r="C27" s="8">
        <v>9</v>
      </c>
      <c r="D27" s="1"/>
      <c r="E27" s="1">
        <v>21</v>
      </c>
      <c r="F27" s="1">
        <v>11</v>
      </c>
      <c r="G27" s="1">
        <v>11</v>
      </c>
      <c r="H27" s="1"/>
      <c r="I27" s="1"/>
      <c r="J27" s="9"/>
      <c r="K27" s="8">
        <v>12</v>
      </c>
      <c r="L27" s="1">
        <v>8</v>
      </c>
      <c r="M27" s="1">
        <v>20</v>
      </c>
      <c r="N27" s="1">
        <v>13</v>
      </c>
      <c r="O27" s="9"/>
      <c r="P27" s="33">
        <v>4</v>
      </c>
      <c r="Q27" s="8">
        <v>5</v>
      </c>
      <c r="R27" s="9">
        <v>5</v>
      </c>
      <c r="S27" s="33"/>
      <c r="T27" s="7">
        <f t="shared" si="3"/>
        <v>119</v>
      </c>
    </row>
    <row r="28" spans="1:21" x14ac:dyDescent="0.25">
      <c r="A28" s="123" t="s">
        <v>8</v>
      </c>
      <c r="B28" s="2" t="s">
        <v>4</v>
      </c>
      <c r="C28" s="8"/>
      <c r="D28" s="1"/>
      <c r="E28" s="1"/>
      <c r="F28" s="1"/>
      <c r="G28" s="1"/>
      <c r="H28" s="1"/>
      <c r="I28" s="1"/>
      <c r="J28" s="9"/>
      <c r="K28" s="8"/>
      <c r="L28" s="1"/>
      <c r="M28" s="1"/>
      <c r="N28" s="1"/>
      <c r="O28" s="9">
        <v>0</v>
      </c>
      <c r="P28" s="33"/>
      <c r="Q28" s="8"/>
      <c r="R28" s="9"/>
      <c r="S28" s="33"/>
      <c r="T28" s="7">
        <f t="shared" si="3"/>
        <v>0</v>
      </c>
    </row>
    <row r="29" spans="1:21" x14ac:dyDescent="0.25">
      <c r="A29" s="123"/>
      <c r="B29" s="2" t="s">
        <v>5</v>
      </c>
      <c r="C29" s="8">
        <v>1</v>
      </c>
      <c r="D29" s="1"/>
      <c r="E29" s="1"/>
      <c r="F29" s="1"/>
      <c r="G29" s="1"/>
      <c r="H29" s="1"/>
      <c r="I29" s="1"/>
      <c r="J29" s="9"/>
      <c r="K29" s="8"/>
      <c r="L29" s="1"/>
      <c r="M29" s="1"/>
      <c r="N29" s="1"/>
      <c r="O29" s="9">
        <v>12</v>
      </c>
      <c r="P29" s="33"/>
      <c r="Q29" s="8"/>
      <c r="R29" s="9"/>
      <c r="S29" s="33"/>
      <c r="T29" s="7">
        <f t="shared" si="3"/>
        <v>13</v>
      </c>
    </row>
    <row r="30" spans="1:21" x14ac:dyDescent="0.25">
      <c r="A30" s="123"/>
      <c r="B30" s="2" t="s">
        <v>6</v>
      </c>
      <c r="C30" s="8"/>
      <c r="D30" s="1"/>
      <c r="E30" s="1"/>
      <c r="F30" s="1"/>
      <c r="G30" s="1"/>
      <c r="H30" s="1"/>
      <c r="I30" s="1"/>
      <c r="J30" s="9"/>
      <c r="K30" s="8"/>
      <c r="L30" s="1"/>
      <c r="M30" s="1"/>
      <c r="N30" s="1"/>
      <c r="O30" s="9">
        <v>9</v>
      </c>
      <c r="P30" s="33"/>
      <c r="Q30" s="8"/>
      <c r="R30" s="9"/>
      <c r="S30" s="33"/>
      <c r="T30" s="7">
        <f t="shared" si="3"/>
        <v>9</v>
      </c>
    </row>
    <row r="31" spans="1:21" x14ac:dyDescent="0.25">
      <c r="A31" s="123" t="s">
        <v>9</v>
      </c>
      <c r="B31" s="2" t="s">
        <v>4</v>
      </c>
      <c r="C31" s="8"/>
      <c r="D31" s="1"/>
      <c r="E31" s="1"/>
      <c r="F31" s="1"/>
      <c r="G31" s="1"/>
      <c r="H31" s="1"/>
      <c r="I31" s="1"/>
      <c r="J31" s="9"/>
      <c r="K31" s="8"/>
      <c r="L31" s="1"/>
      <c r="M31" s="1"/>
      <c r="N31" s="1"/>
      <c r="O31" s="9"/>
      <c r="P31" s="33"/>
      <c r="Q31" s="8"/>
      <c r="R31" s="9"/>
      <c r="S31" s="33"/>
      <c r="T31" s="7">
        <f t="shared" si="3"/>
        <v>0</v>
      </c>
    </row>
    <row r="32" spans="1:21" x14ac:dyDescent="0.25">
      <c r="A32" s="123"/>
      <c r="B32" s="2" t="s">
        <v>5</v>
      </c>
      <c r="C32" s="8"/>
      <c r="D32" s="1"/>
      <c r="E32" s="1"/>
      <c r="F32" s="1"/>
      <c r="G32" s="1"/>
      <c r="H32" s="1"/>
      <c r="I32" s="1"/>
      <c r="J32" s="9"/>
      <c r="K32" s="8"/>
      <c r="L32" s="1"/>
      <c r="M32" s="1"/>
      <c r="N32" s="1"/>
      <c r="O32" s="9"/>
      <c r="P32" s="33"/>
      <c r="Q32" s="8"/>
      <c r="R32" s="9"/>
      <c r="S32" s="33"/>
      <c r="T32" s="7">
        <f t="shared" si="3"/>
        <v>0</v>
      </c>
    </row>
    <row r="33" spans="1:20" x14ac:dyDescent="0.25">
      <c r="A33" s="123"/>
      <c r="B33" s="2" t="s">
        <v>6</v>
      </c>
      <c r="C33" s="8"/>
      <c r="D33" s="1"/>
      <c r="E33" s="1"/>
      <c r="F33" s="1"/>
      <c r="G33" s="1"/>
      <c r="H33" s="1"/>
      <c r="I33" s="1"/>
      <c r="J33" s="9"/>
      <c r="K33" s="8"/>
      <c r="L33" s="1"/>
      <c r="M33" s="1"/>
      <c r="N33" s="1"/>
      <c r="O33" s="9"/>
      <c r="P33" s="33"/>
      <c r="Q33" s="8"/>
      <c r="R33" s="9"/>
      <c r="S33" s="33"/>
      <c r="T33" s="7">
        <f t="shared" si="3"/>
        <v>0</v>
      </c>
    </row>
    <row r="34" spans="1:20" ht="15.75" thickBot="1" x14ac:dyDescent="0.3">
      <c r="A34" s="8"/>
      <c r="B34" s="2" t="s">
        <v>10</v>
      </c>
      <c r="C34" s="8">
        <f>C26+C27+C29+C30+C32+C33</f>
        <v>12</v>
      </c>
      <c r="D34" s="8">
        <f t="shared" ref="D34:T34" si="4">D26+D27+D29+D30+D32+D33</f>
        <v>0</v>
      </c>
      <c r="E34" s="8">
        <f t="shared" si="4"/>
        <v>37</v>
      </c>
      <c r="F34" s="8">
        <f t="shared" si="4"/>
        <v>14</v>
      </c>
      <c r="G34" s="8">
        <f t="shared" si="4"/>
        <v>14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12</v>
      </c>
      <c r="L34" s="8">
        <f t="shared" si="4"/>
        <v>9</v>
      </c>
      <c r="M34" s="8">
        <f t="shared" si="4"/>
        <v>22</v>
      </c>
      <c r="N34" s="8">
        <f t="shared" si="4"/>
        <v>15</v>
      </c>
      <c r="O34" s="8">
        <f t="shared" si="4"/>
        <v>21</v>
      </c>
      <c r="P34" s="8">
        <f t="shared" si="4"/>
        <v>4</v>
      </c>
      <c r="Q34" s="8">
        <f t="shared" si="4"/>
        <v>5</v>
      </c>
      <c r="R34" s="8">
        <f t="shared" si="4"/>
        <v>5</v>
      </c>
      <c r="S34" s="8">
        <f t="shared" si="4"/>
        <v>0</v>
      </c>
      <c r="T34" s="47">
        <f t="shared" si="4"/>
        <v>170</v>
      </c>
    </row>
    <row r="35" spans="1:20" ht="15.75" thickBot="1" x14ac:dyDescent="0.3">
      <c r="A35" s="10"/>
      <c r="B35" s="22" t="s">
        <v>11</v>
      </c>
      <c r="C35" s="143">
        <f>SUM(C34:J34)</f>
        <v>77</v>
      </c>
      <c r="D35" s="188"/>
      <c r="E35" s="188"/>
      <c r="F35" s="188"/>
      <c r="G35" s="188"/>
      <c r="H35" s="188"/>
      <c r="I35" s="188"/>
      <c r="J35" s="144"/>
      <c r="K35" s="143">
        <f>SUM(K34:O34)</f>
        <v>79</v>
      </c>
      <c r="L35" s="188"/>
      <c r="M35" s="188"/>
      <c r="N35" s="188"/>
      <c r="O35" s="144"/>
      <c r="P35" s="34">
        <f>SUM(P34)</f>
        <v>4</v>
      </c>
      <c r="Q35" s="143">
        <f>SUM(Q34:R34)</f>
        <v>10</v>
      </c>
      <c r="R35" s="144"/>
      <c r="S35" s="46">
        <f>SUM(S34)</f>
        <v>0</v>
      </c>
      <c r="T35" s="55">
        <f>SUM(C35:S35)</f>
        <v>170</v>
      </c>
    </row>
    <row r="36" spans="1:20" s="59" customFormat="1" ht="15.75" thickBot="1" x14ac:dyDescent="0.3">
      <c r="A36" s="57" t="s">
        <v>90</v>
      </c>
      <c r="B36" s="58"/>
      <c r="C36" s="60">
        <v>8</v>
      </c>
      <c r="D36" s="58"/>
      <c r="E36" s="60">
        <v>4</v>
      </c>
      <c r="F36" s="60">
        <v>2</v>
      </c>
      <c r="G36" s="58"/>
      <c r="H36" s="58"/>
      <c r="I36" s="58"/>
      <c r="J36" s="58"/>
      <c r="K36" s="60">
        <v>21</v>
      </c>
      <c r="L36" s="58"/>
      <c r="M36" s="60">
        <v>19</v>
      </c>
      <c r="N36" s="58"/>
      <c r="O36" s="58"/>
      <c r="P36" s="58"/>
      <c r="Q36" s="60">
        <v>2</v>
      </c>
      <c r="R36" s="61"/>
      <c r="S36" s="71" t="s">
        <v>95</v>
      </c>
      <c r="T36" s="72">
        <f>SUM(C36:R36)</f>
        <v>56</v>
      </c>
    </row>
  </sheetData>
  <mergeCells count="35">
    <mergeCell ref="C35:J35"/>
    <mergeCell ref="K35:O35"/>
    <mergeCell ref="Q35:R35"/>
    <mergeCell ref="C23:D23"/>
    <mergeCell ref="F23:G23"/>
    <mergeCell ref="H23:I23"/>
    <mergeCell ref="K23:L23"/>
    <mergeCell ref="M23:N23"/>
    <mergeCell ref="Q23:R23"/>
    <mergeCell ref="A25:A27"/>
    <mergeCell ref="A28:A30"/>
    <mergeCell ref="A31:A33"/>
    <mergeCell ref="C5:D5"/>
    <mergeCell ref="F5:G5"/>
    <mergeCell ref="A13:A15"/>
    <mergeCell ref="C22:J22"/>
    <mergeCell ref="A20:T20"/>
    <mergeCell ref="C21:S21"/>
    <mergeCell ref="Q17:R17"/>
    <mergeCell ref="K17:O17"/>
    <mergeCell ref="C17:I17"/>
    <mergeCell ref="K22:O22"/>
    <mergeCell ref="Q22:R22"/>
    <mergeCell ref="C4:J4"/>
    <mergeCell ref="K4:O4"/>
    <mergeCell ref="Q4:R4"/>
    <mergeCell ref="A2:S2"/>
    <mergeCell ref="J7:J17"/>
    <mergeCell ref="C3:S3"/>
    <mergeCell ref="H5:I5"/>
    <mergeCell ref="K5:L5"/>
    <mergeCell ref="M5:N5"/>
    <mergeCell ref="Q5:R5"/>
    <mergeCell ref="A10:A12"/>
    <mergeCell ref="A7:A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7" zoomScaleNormal="87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2" sqref="A2:M18"/>
    </sheetView>
  </sheetViews>
  <sheetFormatPr defaultRowHeight="15" x14ac:dyDescent="0.25"/>
  <cols>
    <col min="1" max="1" width="12.28515625" bestFit="1" customWidth="1"/>
    <col min="2" max="2" width="22.5703125" bestFit="1" customWidth="1"/>
    <col min="3" max="4" width="5" bestFit="1" customWidth="1"/>
    <col min="5" max="5" width="17" bestFit="1" customWidth="1"/>
    <col min="6" max="6" width="13" bestFit="1" customWidth="1"/>
    <col min="7" max="7" width="17" bestFit="1" customWidth="1"/>
    <col min="8" max="9" width="5" bestFit="1" customWidth="1"/>
    <col min="10" max="10" width="15.42578125" bestFit="1" customWidth="1"/>
    <col min="11" max="11" width="17" bestFit="1" customWidth="1"/>
    <col min="12" max="12" width="16.28515625" bestFit="1" customWidth="1"/>
    <col min="13" max="13" width="17" bestFit="1" customWidth="1"/>
    <col min="14" max="14" width="8.85546875"/>
  </cols>
  <sheetData>
    <row r="1" spans="1:14" ht="15.75" thickBot="1" x14ac:dyDescent="0.3">
      <c r="K1" s="87"/>
    </row>
    <row r="2" spans="1:14" ht="14.45" customHeight="1" x14ac:dyDescent="0.25">
      <c r="A2" s="132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35"/>
    </row>
    <row r="3" spans="1:14" ht="30.75" thickBot="1" x14ac:dyDescent="0.3">
      <c r="A3" s="12" t="s">
        <v>0</v>
      </c>
      <c r="B3" s="1" t="s">
        <v>1</v>
      </c>
      <c r="C3" s="162" t="s">
        <v>2</v>
      </c>
      <c r="D3" s="142"/>
      <c r="E3" s="142"/>
      <c r="F3" s="142"/>
      <c r="G3" s="142"/>
      <c r="H3" s="142"/>
      <c r="I3" s="142"/>
      <c r="J3" s="142"/>
      <c r="K3" s="142"/>
      <c r="L3" s="166"/>
      <c r="M3" s="9"/>
    </row>
    <row r="4" spans="1:14" x14ac:dyDescent="0.25">
      <c r="A4" s="8"/>
      <c r="B4" s="2"/>
      <c r="C4" s="124" t="s">
        <v>3</v>
      </c>
      <c r="D4" s="125"/>
      <c r="E4" s="125"/>
      <c r="F4" s="125"/>
      <c r="G4" s="126"/>
      <c r="H4" s="124" t="s">
        <v>13</v>
      </c>
      <c r="I4" s="125"/>
      <c r="J4" s="126"/>
      <c r="K4" s="27" t="s">
        <v>14</v>
      </c>
      <c r="L4" s="27" t="s">
        <v>15</v>
      </c>
      <c r="M4" s="7" t="s">
        <v>76</v>
      </c>
    </row>
    <row r="5" spans="1:14" s="24" customFormat="1" x14ac:dyDescent="0.25">
      <c r="A5" s="117"/>
      <c r="B5" s="3" t="s">
        <v>35</v>
      </c>
      <c r="C5" s="111" t="s">
        <v>50</v>
      </c>
      <c r="D5" s="182" t="s">
        <v>51</v>
      </c>
      <c r="E5" s="182"/>
      <c r="F5" s="182"/>
      <c r="G5" s="113" t="s">
        <v>52</v>
      </c>
      <c r="H5" s="111" t="s">
        <v>50</v>
      </c>
      <c r="I5" s="183" t="s">
        <v>51</v>
      </c>
      <c r="J5" s="189"/>
      <c r="K5" s="37" t="s">
        <v>61</v>
      </c>
      <c r="L5" s="28"/>
      <c r="M5" s="25"/>
    </row>
    <row r="6" spans="1:14" s="24" customFormat="1" x14ac:dyDescent="0.25">
      <c r="A6" s="117"/>
      <c r="B6" s="3"/>
      <c r="C6" s="114" t="s">
        <v>53</v>
      </c>
      <c r="D6" s="115" t="s">
        <v>54</v>
      </c>
      <c r="E6" s="41" t="s">
        <v>55</v>
      </c>
      <c r="F6" s="115" t="s">
        <v>56</v>
      </c>
      <c r="G6" s="116" t="s">
        <v>57</v>
      </c>
      <c r="H6" s="114" t="s">
        <v>58</v>
      </c>
      <c r="I6" s="115" t="s">
        <v>59</v>
      </c>
      <c r="J6" s="116" t="s">
        <v>60</v>
      </c>
      <c r="K6" s="29" t="s">
        <v>62</v>
      </c>
      <c r="L6" s="29" t="s">
        <v>30</v>
      </c>
      <c r="M6" s="25"/>
    </row>
    <row r="7" spans="1:14" x14ac:dyDescent="0.25">
      <c r="A7" s="123" t="s">
        <v>7</v>
      </c>
      <c r="B7" s="2" t="s">
        <v>4</v>
      </c>
      <c r="C7" s="21"/>
      <c r="D7" s="6"/>
      <c r="E7" s="42"/>
      <c r="F7" s="6">
        <v>0</v>
      </c>
      <c r="G7" s="17"/>
      <c r="H7" s="21"/>
      <c r="I7" s="6"/>
      <c r="J7" s="17"/>
      <c r="K7" s="30">
        <v>0</v>
      </c>
      <c r="L7" s="30"/>
      <c r="M7" s="18">
        <f>SUM(C7:L7)</f>
        <v>0</v>
      </c>
    </row>
    <row r="8" spans="1:14" x14ac:dyDescent="0.25">
      <c r="A8" s="123"/>
      <c r="B8" s="2" t="s">
        <v>5</v>
      </c>
      <c r="C8" s="21"/>
      <c r="D8" s="6"/>
      <c r="E8" s="42"/>
      <c r="F8" s="6">
        <v>2165775.36363636</v>
      </c>
      <c r="G8" s="17"/>
      <c r="H8" s="21"/>
      <c r="I8" s="6"/>
      <c r="J8" s="17"/>
      <c r="K8" s="30">
        <v>0</v>
      </c>
      <c r="L8" s="30"/>
      <c r="M8" s="18">
        <f t="shared" ref="M8:M15" si="0">SUM(C8:L8)</f>
        <v>2165775.36363636</v>
      </c>
    </row>
    <row r="9" spans="1:14" x14ac:dyDescent="0.25">
      <c r="A9" s="123"/>
      <c r="B9" s="2" t="s">
        <v>6</v>
      </c>
      <c r="C9" s="21"/>
      <c r="D9" s="6"/>
      <c r="E9" s="42"/>
      <c r="F9" s="6">
        <v>0</v>
      </c>
      <c r="G9" s="17"/>
      <c r="H9" s="21"/>
      <c r="I9" s="6"/>
      <c r="J9" s="17"/>
      <c r="K9" s="30">
        <v>236930492</v>
      </c>
      <c r="L9" s="30"/>
      <c r="M9" s="18">
        <f t="shared" si="0"/>
        <v>236930492</v>
      </c>
    </row>
    <row r="10" spans="1:14" x14ac:dyDescent="0.25">
      <c r="A10" s="123" t="s">
        <v>8</v>
      </c>
      <c r="B10" s="2" t="s">
        <v>4</v>
      </c>
      <c r="C10" s="21"/>
      <c r="D10" s="6"/>
      <c r="E10" s="6"/>
      <c r="F10" s="6"/>
      <c r="G10" s="17"/>
      <c r="H10" s="21"/>
      <c r="I10" s="6"/>
      <c r="J10" s="17"/>
      <c r="K10" s="30"/>
      <c r="L10" s="30"/>
      <c r="M10" s="18">
        <f t="shared" si="0"/>
        <v>0</v>
      </c>
    </row>
    <row r="11" spans="1:14" x14ac:dyDescent="0.25">
      <c r="A11" s="123"/>
      <c r="B11" s="2" t="s">
        <v>5</v>
      </c>
      <c r="C11" s="21"/>
      <c r="D11" s="6"/>
      <c r="E11" s="6"/>
      <c r="F11" s="6"/>
      <c r="G11" s="17"/>
      <c r="H11" s="21"/>
      <c r="I11" s="6"/>
      <c r="J11" s="17"/>
      <c r="K11" s="30"/>
      <c r="L11" s="30"/>
      <c r="M11" s="18">
        <f t="shared" si="0"/>
        <v>0</v>
      </c>
    </row>
    <row r="12" spans="1:14" x14ac:dyDescent="0.25">
      <c r="A12" s="123"/>
      <c r="B12" s="2" t="s">
        <v>6</v>
      </c>
      <c r="C12" s="21"/>
      <c r="D12" s="6"/>
      <c r="E12" s="6"/>
      <c r="F12" s="6"/>
      <c r="G12" s="17"/>
      <c r="H12" s="21"/>
      <c r="I12" s="6"/>
      <c r="J12" s="17"/>
      <c r="K12" s="30"/>
      <c r="L12" s="30"/>
      <c r="M12" s="18">
        <f t="shared" si="0"/>
        <v>0</v>
      </c>
    </row>
    <row r="13" spans="1:14" x14ac:dyDescent="0.25">
      <c r="A13" s="123" t="s">
        <v>9</v>
      </c>
      <c r="B13" s="2" t="s">
        <v>4</v>
      </c>
      <c r="C13" s="21"/>
      <c r="D13" s="6"/>
      <c r="E13" s="6"/>
      <c r="F13" s="6"/>
      <c r="G13" s="17"/>
      <c r="H13" s="21"/>
      <c r="I13" s="6"/>
      <c r="J13" s="17"/>
      <c r="K13" s="30"/>
      <c r="L13" s="30"/>
      <c r="M13" s="18">
        <f t="shared" si="0"/>
        <v>0</v>
      </c>
    </row>
    <row r="14" spans="1:14" x14ac:dyDescent="0.25">
      <c r="A14" s="123"/>
      <c r="B14" s="2" t="s">
        <v>5</v>
      </c>
      <c r="C14" s="21"/>
      <c r="D14" s="6"/>
      <c r="E14" s="6"/>
      <c r="F14" s="6"/>
      <c r="G14" s="17"/>
      <c r="H14" s="21"/>
      <c r="I14" s="6"/>
      <c r="J14" s="17"/>
      <c r="K14" s="30"/>
      <c r="L14" s="30"/>
      <c r="M14" s="18">
        <f t="shared" si="0"/>
        <v>0</v>
      </c>
    </row>
    <row r="15" spans="1:14" x14ac:dyDescent="0.25">
      <c r="A15" s="123"/>
      <c r="B15" s="2" t="s">
        <v>6</v>
      </c>
      <c r="C15" s="21"/>
      <c r="D15" s="6"/>
      <c r="E15" s="6"/>
      <c r="F15" s="6"/>
      <c r="G15" s="17"/>
      <c r="H15" s="21"/>
      <c r="I15" s="6"/>
      <c r="J15" s="17"/>
      <c r="K15" s="30"/>
      <c r="L15" s="30"/>
      <c r="M15" s="18">
        <f t="shared" si="0"/>
        <v>0</v>
      </c>
    </row>
    <row r="16" spans="1:14" ht="15.75" thickBot="1" x14ac:dyDescent="0.3">
      <c r="A16" s="8"/>
      <c r="B16" s="2" t="s">
        <v>10</v>
      </c>
      <c r="C16" s="21">
        <f>SUM(C8:C9,C11:C12,C14:C15)</f>
        <v>0</v>
      </c>
      <c r="D16" s="21">
        <f t="shared" ref="D16:M16" si="1">SUM(D8:D9,D11:D12,D14:D15)</f>
        <v>0</v>
      </c>
      <c r="E16" s="21">
        <f t="shared" si="1"/>
        <v>0</v>
      </c>
      <c r="F16" s="21">
        <f t="shared" si="1"/>
        <v>2165775.36363636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236930492</v>
      </c>
      <c r="L16" s="21">
        <f t="shared" si="1"/>
        <v>0</v>
      </c>
      <c r="M16" s="86">
        <f t="shared" si="1"/>
        <v>239096267.36363637</v>
      </c>
    </row>
    <row r="17" spans="1:14" ht="15.75" thickBot="1" x14ac:dyDescent="0.3">
      <c r="A17" s="10"/>
      <c r="B17" s="22" t="s">
        <v>11</v>
      </c>
      <c r="C17" s="145">
        <f>SUM(C16:G16)</f>
        <v>2165775.36363636</v>
      </c>
      <c r="D17" s="186"/>
      <c r="E17" s="186"/>
      <c r="F17" s="186"/>
      <c r="G17" s="146"/>
      <c r="H17" s="145">
        <f>SUM(H16:J16)</f>
        <v>0</v>
      </c>
      <c r="I17" s="186"/>
      <c r="J17" s="146"/>
      <c r="K17" s="31">
        <f>SUM(K16)</f>
        <v>236930492</v>
      </c>
      <c r="L17" s="73">
        <f>SUM(L16)</f>
        <v>0</v>
      </c>
      <c r="M17" s="53">
        <f>SUM(C17:L17)</f>
        <v>239096267.36363637</v>
      </c>
    </row>
    <row r="18" spans="1:14" s="59" customFormat="1" ht="14.45" customHeight="1" thickBot="1" x14ac:dyDescent="0.3">
      <c r="A18" s="57" t="s">
        <v>90</v>
      </c>
      <c r="B18" s="58" t="s">
        <v>91</v>
      </c>
      <c r="C18" s="65"/>
      <c r="D18" s="65"/>
      <c r="E18" s="64">
        <v>2108960000</v>
      </c>
      <c r="F18" s="65"/>
      <c r="G18" s="64">
        <v>4303871000</v>
      </c>
      <c r="H18" s="65"/>
      <c r="I18" s="65"/>
      <c r="J18" s="64">
        <v>502000000</v>
      </c>
      <c r="K18" s="68">
        <v>2537286000</v>
      </c>
      <c r="L18" s="75" t="s">
        <v>92</v>
      </c>
      <c r="M18" s="74">
        <f>SUM(C18:K18)</f>
        <v>9452117000</v>
      </c>
    </row>
    <row r="19" spans="1:14" ht="15.75" thickBot="1" x14ac:dyDescent="0.3"/>
    <row r="20" spans="1:14" ht="14.45" customHeight="1" x14ac:dyDescent="0.25">
      <c r="A20" s="129" t="s">
        <v>49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1"/>
      <c r="N20" s="35"/>
    </row>
    <row r="21" spans="1:14" ht="30.75" thickBot="1" x14ac:dyDescent="0.3">
      <c r="A21" s="12" t="s">
        <v>0</v>
      </c>
      <c r="B21" s="1" t="s">
        <v>1</v>
      </c>
      <c r="C21" s="162" t="s">
        <v>2</v>
      </c>
      <c r="D21" s="142"/>
      <c r="E21" s="142"/>
      <c r="F21" s="142"/>
      <c r="G21" s="142"/>
      <c r="H21" s="142"/>
      <c r="I21" s="142"/>
      <c r="J21" s="142"/>
      <c r="K21" s="142"/>
      <c r="L21" s="166"/>
      <c r="M21" s="9"/>
    </row>
    <row r="22" spans="1:14" x14ac:dyDescent="0.25">
      <c r="A22" s="8"/>
      <c r="B22" s="2"/>
      <c r="C22" s="124" t="s">
        <v>3</v>
      </c>
      <c r="D22" s="125"/>
      <c r="E22" s="125"/>
      <c r="F22" s="125"/>
      <c r="G22" s="126"/>
      <c r="H22" s="124" t="s">
        <v>13</v>
      </c>
      <c r="I22" s="125"/>
      <c r="J22" s="126"/>
      <c r="K22" s="27" t="s">
        <v>14</v>
      </c>
      <c r="L22" s="27" t="s">
        <v>15</v>
      </c>
      <c r="M22" s="7" t="s">
        <v>32</v>
      </c>
    </row>
    <row r="23" spans="1:14" s="24" customFormat="1" x14ac:dyDescent="0.25">
      <c r="A23" s="16"/>
      <c r="B23" s="3" t="s">
        <v>35</v>
      </c>
      <c r="C23" s="14" t="s">
        <v>50</v>
      </c>
      <c r="D23" s="182" t="s">
        <v>51</v>
      </c>
      <c r="E23" s="182"/>
      <c r="F23" s="182"/>
      <c r="G23" s="15" t="s">
        <v>52</v>
      </c>
      <c r="H23" s="14" t="s">
        <v>50</v>
      </c>
      <c r="I23" s="183" t="s">
        <v>51</v>
      </c>
      <c r="J23" s="189"/>
      <c r="K23" s="37" t="s">
        <v>61</v>
      </c>
      <c r="L23" s="28"/>
      <c r="M23" s="25"/>
    </row>
    <row r="24" spans="1:14" s="24" customFormat="1" x14ac:dyDescent="0.25">
      <c r="A24" s="16"/>
      <c r="B24" s="3"/>
      <c r="C24" s="19" t="s">
        <v>53</v>
      </c>
      <c r="D24" s="5" t="s">
        <v>54</v>
      </c>
      <c r="E24" s="5" t="s">
        <v>55</v>
      </c>
      <c r="F24" s="5" t="s">
        <v>56</v>
      </c>
      <c r="G24" s="20" t="s">
        <v>57</v>
      </c>
      <c r="H24" s="19" t="s">
        <v>58</v>
      </c>
      <c r="I24" s="5" t="s">
        <v>59</v>
      </c>
      <c r="J24" s="20" t="s">
        <v>60</v>
      </c>
      <c r="K24" s="29" t="s">
        <v>62</v>
      </c>
      <c r="L24" s="29" t="s">
        <v>30</v>
      </c>
      <c r="M24" s="25"/>
      <c r="N24" s="26"/>
    </row>
    <row r="25" spans="1:14" x14ac:dyDescent="0.25">
      <c r="A25" s="123" t="s">
        <v>7</v>
      </c>
      <c r="B25" s="2" t="s">
        <v>4</v>
      </c>
      <c r="C25" s="8"/>
      <c r="D25" s="1"/>
      <c r="E25" s="1"/>
      <c r="F25" s="1">
        <v>0</v>
      </c>
      <c r="G25" s="9"/>
      <c r="H25" s="8"/>
      <c r="I25" s="1"/>
      <c r="J25" s="9"/>
      <c r="K25" s="33">
        <v>0</v>
      </c>
      <c r="L25" s="33"/>
      <c r="M25" s="7">
        <f>SUM(C25:L25)</f>
        <v>0</v>
      </c>
    </row>
    <row r="26" spans="1:14" x14ac:dyDescent="0.25">
      <c r="A26" s="123"/>
      <c r="B26" s="2" t="s">
        <v>5</v>
      </c>
      <c r="C26" s="8"/>
      <c r="D26" s="1"/>
      <c r="E26" s="1"/>
      <c r="F26" s="1">
        <v>1</v>
      </c>
      <c r="G26" s="9"/>
      <c r="H26" s="8"/>
      <c r="I26" s="1"/>
      <c r="J26" s="9"/>
      <c r="K26" s="33">
        <v>0</v>
      </c>
      <c r="L26" s="33"/>
      <c r="M26" s="7">
        <f>SUM(C26:L26)</f>
        <v>1</v>
      </c>
    </row>
    <row r="27" spans="1:14" x14ac:dyDescent="0.25">
      <c r="A27" s="123"/>
      <c r="B27" s="2" t="s">
        <v>6</v>
      </c>
      <c r="C27" s="8"/>
      <c r="D27" s="1"/>
      <c r="E27" s="1"/>
      <c r="F27" s="1">
        <v>0</v>
      </c>
      <c r="G27" s="9"/>
      <c r="H27" s="8"/>
      <c r="I27" s="1"/>
      <c r="J27" s="9"/>
      <c r="K27" s="33">
        <v>1</v>
      </c>
      <c r="L27" s="33"/>
      <c r="M27" s="7">
        <f>SUM(C27:L27)</f>
        <v>1</v>
      </c>
    </row>
    <row r="28" spans="1:14" x14ac:dyDescent="0.25">
      <c r="A28" s="123" t="s">
        <v>8</v>
      </c>
      <c r="B28" s="2" t="s">
        <v>4</v>
      </c>
      <c r="C28" s="8"/>
      <c r="D28" s="1"/>
      <c r="E28" s="1"/>
      <c r="F28" s="1"/>
      <c r="G28" s="9"/>
      <c r="H28" s="8"/>
      <c r="I28" s="1"/>
      <c r="J28" s="9"/>
      <c r="K28" s="33"/>
      <c r="L28" s="33"/>
      <c r="M28" s="7"/>
    </row>
    <row r="29" spans="1:14" x14ac:dyDescent="0.25">
      <c r="A29" s="123"/>
      <c r="B29" s="2" t="s">
        <v>5</v>
      </c>
      <c r="C29" s="8"/>
      <c r="D29" s="1"/>
      <c r="E29" s="1"/>
      <c r="F29" s="1"/>
      <c r="G29" s="9"/>
      <c r="H29" s="8"/>
      <c r="I29" s="1"/>
      <c r="J29" s="9"/>
      <c r="K29" s="33"/>
      <c r="L29" s="33"/>
      <c r="M29" s="7"/>
    </row>
    <row r="30" spans="1:14" x14ac:dyDescent="0.25">
      <c r="A30" s="123"/>
      <c r="B30" s="2" t="s">
        <v>6</v>
      </c>
      <c r="C30" s="8"/>
      <c r="D30" s="1"/>
      <c r="E30" s="1"/>
      <c r="F30" s="1"/>
      <c r="G30" s="9"/>
      <c r="H30" s="8"/>
      <c r="I30" s="1"/>
      <c r="J30" s="9"/>
      <c r="K30" s="33"/>
      <c r="L30" s="33"/>
      <c r="M30" s="7"/>
    </row>
    <row r="31" spans="1:14" x14ac:dyDescent="0.25">
      <c r="A31" s="123" t="s">
        <v>9</v>
      </c>
      <c r="B31" s="2" t="s">
        <v>4</v>
      </c>
      <c r="C31" s="8"/>
      <c r="D31" s="1"/>
      <c r="E31" s="1"/>
      <c r="F31" s="1"/>
      <c r="G31" s="9"/>
      <c r="H31" s="8"/>
      <c r="I31" s="1"/>
      <c r="J31" s="9"/>
      <c r="K31" s="33"/>
      <c r="L31" s="33"/>
      <c r="M31" s="7"/>
    </row>
    <row r="32" spans="1:14" x14ac:dyDescent="0.25">
      <c r="A32" s="123"/>
      <c r="B32" s="2" t="s">
        <v>5</v>
      </c>
      <c r="C32" s="8"/>
      <c r="D32" s="1"/>
      <c r="E32" s="1"/>
      <c r="F32" s="1"/>
      <c r="G32" s="9"/>
      <c r="H32" s="8"/>
      <c r="I32" s="1"/>
      <c r="J32" s="9"/>
      <c r="K32" s="33"/>
      <c r="L32" s="33"/>
      <c r="M32" s="7"/>
    </row>
    <row r="33" spans="1:13" x14ac:dyDescent="0.25">
      <c r="A33" s="123"/>
      <c r="B33" s="2" t="s">
        <v>6</v>
      </c>
      <c r="C33" s="8"/>
      <c r="D33" s="1"/>
      <c r="E33" s="1"/>
      <c r="F33" s="1"/>
      <c r="G33" s="9"/>
      <c r="H33" s="8"/>
      <c r="I33" s="1"/>
      <c r="J33" s="9"/>
      <c r="K33" s="33"/>
      <c r="L33" s="33"/>
      <c r="M33" s="7"/>
    </row>
    <row r="34" spans="1:13" ht="15.75" thickBot="1" x14ac:dyDescent="0.3">
      <c r="A34" s="8"/>
      <c r="B34" s="2" t="s">
        <v>10</v>
      </c>
      <c r="C34" s="8">
        <f>SUM(C26:C27,C29:C30,C32:C33)</f>
        <v>0</v>
      </c>
      <c r="D34" s="1">
        <f t="shared" ref="D34:L34" si="2">SUM(D26:D27,D29:D30,D32:D33)</f>
        <v>0</v>
      </c>
      <c r="E34" s="1">
        <f t="shared" si="2"/>
        <v>0</v>
      </c>
      <c r="F34" s="1">
        <f t="shared" si="2"/>
        <v>1</v>
      </c>
      <c r="G34" s="9">
        <f t="shared" si="2"/>
        <v>0</v>
      </c>
      <c r="H34" s="8">
        <f t="shared" si="2"/>
        <v>0</v>
      </c>
      <c r="I34" s="1">
        <f t="shared" si="2"/>
        <v>0</v>
      </c>
      <c r="J34" s="9">
        <f t="shared" si="2"/>
        <v>0</v>
      </c>
      <c r="K34" s="33">
        <f t="shared" si="2"/>
        <v>1</v>
      </c>
      <c r="L34" s="33">
        <f t="shared" si="2"/>
        <v>0</v>
      </c>
      <c r="M34" s="63">
        <f>SUM(M25:M33)</f>
        <v>2</v>
      </c>
    </row>
    <row r="35" spans="1:13" ht="15.75" thickBot="1" x14ac:dyDescent="0.3">
      <c r="A35" s="10"/>
      <c r="B35" s="22" t="s">
        <v>11</v>
      </c>
      <c r="C35" s="143">
        <f>SUM(C34:G34)</f>
        <v>1</v>
      </c>
      <c r="D35" s="188"/>
      <c r="E35" s="188"/>
      <c r="F35" s="188"/>
      <c r="G35" s="144"/>
      <c r="H35" s="143">
        <f>SUM(H34:J34)</f>
        <v>0</v>
      </c>
      <c r="I35" s="188"/>
      <c r="J35" s="144"/>
      <c r="K35" s="36">
        <f>SUM(K34)</f>
        <v>1</v>
      </c>
      <c r="L35" s="76">
        <f>SUM(L34)</f>
        <v>0</v>
      </c>
      <c r="M35" s="55">
        <f>SUM(C35:L35)</f>
        <v>2</v>
      </c>
    </row>
    <row r="36" spans="1:13" s="59" customFormat="1" ht="15.75" thickBot="1" x14ac:dyDescent="0.3">
      <c r="A36" s="57" t="s">
        <v>90</v>
      </c>
      <c r="B36" s="58"/>
      <c r="C36" s="58"/>
      <c r="D36" s="58"/>
      <c r="E36" s="60">
        <v>11</v>
      </c>
      <c r="F36" s="58"/>
      <c r="G36" s="60">
        <v>24</v>
      </c>
      <c r="H36" s="58"/>
      <c r="I36" s="58"/>
      <c r="J36" s="60">
        <v>4</v>
      </c>
      <c r="K36" s="69">
        <v>6</v>
      </c>
      <c r="L36" s="71" t="s">
        <v>95</v>
      </c>
      <c r="M36" s="77">
        <f>SUM(C36:K36)</f>
        <v>45</v>
      </c>
    </row>
  </sheetData>
  <mergeCells count="22">
    <mergeCell ref="D23:F23"/>
    <mergeCell ref="I23:J23"/>
    <mergeCell ref="C21:L21"/>
    <mergeCell ref="C22:G22"/>
    <mergeCell ref="H22:J22"/>
    <mergeCell ref="C35:G35"/>
    <mergeCell ref="H35:J35"/>
    <mergeCell ref="A25:A27"/>
    <mergeCell ref="A28:A30"/>
    <mergeCell ref="A31:A33"/>
    <mergeCell ref="H4:J4"/>
    <mergeCell ref="I5:J5"/>
    <mergeCell ref="A2:M2"/>
    <mergeCell ref="C3:L3"/>
    <mergeCell ref="A20:M20"/>
    <mergeCell ref="C17:G17"/>
    <mergeCell ref="H17:J17"/>
    <mergeCell ref="C4:G4"/>
    <mergeCell ref="D5:F5"/>
    <mergeCell ref="A7:A9"/>
    <mergeCell ref="A10:A12"/>
    <mergeCell ref="A13:A1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74" zoomScaleNormal="74" workbookViewId="0">
      <pane xSplit="2" ySplit="6" topLeftCell="D7" activePane="bottomRight" state="frozen"/>
      <selection pane="topRight" activeCell="C1" sqref="C1"/>
      <selection pane="bottomLeft" activeCell="A5" sqref="A5"/>
      <selection pane="bottomRight" activeCell="A2" sqref="A2:W18"/>
    </sheetView>
  </sheetViews>
  <sheetFormatPr defaultRowHeight="15" x14ac:dyDescent="0.25"/>
  <cols>
    <col min="1" max="1" width="12.5703125" bestFit="1" customWidth="1"/>
    <col min="2" max="2" width="22.28515625" bestFit="1" customWidth="1"/>
    <col min="3" max="3" width="18" bestFit="1" customWidth="1"/>
    <col min="4" max="4" width="14.85546875" bestFit="1" customWidth="1"/>
    <col min="5" max="5" width="16.28515625" bestFit="1" customWidth="1"/>
    <col min="6" max="6" width="14.85546875" bestFit="1" customWidth="1"/>
    <col min="7" max="7" width="16.28515625" bestFit="1" customWidth="1"/>
    <col min="8" max="8" width="13.7109375" bestFit="1" customWidth="1"/>
    <col min="9" max="9" width="12" bestFit="1" customWidth="1"/>
    <col min="10" max="10" width="14.85546875" bestFit="1" customWidth="1"/>
    <col min="11" max="11" width="16.28515625" bestFit="1" customWidth="1"/>
    <col min="12" max="12" width="14.85546875" bestFit="1" customWidth="1"/>
    <col min="13" max="13" width="16.28515625" bestFit="1" customWidth="1"/>
    <col min="14" max="14" width="6.140625" bestFit="1" customWidth="1"/>
    <col min="15" max="15" width="15.5703125" bestFit="1" customWidth="1"/>
    <col min="16" max="16" width="13.7109375" bestFit="1" customWidth="1"/>
    <col min="17" max="18" width="16.28515625" bestFit="1" customWidth="1"/>
    <col min="19" max="19" width="18" bestFit="1" customWidth="1"/>
    <col min="20" max="20" width="16.28515625" bestFit="1" customWidth="1"/>
    <col min="21" max="21" width="14.85546875" bestFit="1" customWidth="1"/>
    <col min="22" max="22" width="16.140625" bestFit="1" customWidth="1"/>
    <col min="23" max="23" width="18" bestFit="1" customWidth="1"/>
    <col min="24" max="24" width="8.85546875"/>
  </cols>
  <sheetData>
    <row r="1" spans="1:23" ht="15.75" thickBot="1" x14ac:dyDescent="0.3">
      <c r="R1" s="87"/>
    </row>
    <row r="2" spans="1:23" ht="14.45" customHeight="1" x14ac:dyDescent="0.25">
      <c r="A2" s="129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"/>
    </row>
    <row r="3" spans="1:23" ht="30.75" thickBot="1" x14ac:dyDescent="0.3">
      <c r="A3" s="12" t="s">
        <v>0</v>
      </c>
      <c r="B3" s="1" t="s">
        <v>1</v>
      </c>
      <c r="C3" s="162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66"/>
      <c r="W3" s="62"/>
    </row>
    <row r="4" spans="1:23" x14ac:dyDescent="0.25">
      <c r="A4" s="8"/>
      <c r="B4" s="2"/>
      <c r="C4" s="124" t="s">
        <v>3</v>
      </c>
      <c r="D4" s="125"/>
      <c r="E4" s="125"/>
      <c r="F4" s="126"/>
      <c r="G4" s="124" t="s">
        <v>13</v>
      </c>
      <c r="H4" s="125"/>
      <c r="I4" s="126"/>
      <c r="J4" s="124" t="s">
        <v>14</v>
      </c>
      <c r="K4" s="125"/>
      <c r="L4" s="125"/>
      <c r="M4" s="125"/>
      <c r="N4" s="126"/>
      <c r="O4" s="124" t="s">
        <v>15</v>
      </c>
      <c r="P4" s="125"/>
      <c r="Q4" s="125"/>
      <c r="R4" s="126"/>
      <c r="S4" s="124" t="s">
        <v>16</v>
      </c>
      <c r="T4" s="126"/>
      <c r="U4" s="124" t="s">
        <v>68</v>
      </c>
      <c r="V4" s="126"/>
      <c r="W4" s="78" t="s">
        <v>76</v>
      </c>
    </row>
    <row r="5" spans="1:23" x14ac:dyDescent="0.25">
      <c r="A5" s="8"/>
      <c r="B5" s="2" t="s">
        <v>35</v>
      </c>
      <c r="C5" s="192" t="s">
        <v>57</v>
      </c>
      <c r="D5" s="190"/>
      <c r="E5" s="190" t="s">
        <v>53</v>
      </c>
      <c r="F5" s="191"/>
      <c r="G5" s="192" t="s">
        <v>58</v>
      </c>
      <c r="H5" s="190"/>
      <c r="I5" s="191"/>
      <c r="J5" s="184">
        <v>43103</v>
      </c>
      <c r="K5" s="182"/>
      <c r="L5" s="182"/>
      <c r="M5" s="112">
        <v>43134</v>
      </c>
      <c r="N5" s="113">
        <v>43162</v>
      </c>
      <c r="O5" s="184">
        <v>43104</v>
      </c>
      <c r="P5" s="183"/>
      <c r="Q5" s="183"/>
      <c r="R5" s="189"/>
      <c r="S5" s="111">
        <v>43105</v>
      </c>
      <c r="T5" s="113">
        <v>43136</v>
      </c>
      <c r="U5" s="193"/>
      <c r="V5" s="189"/>
      <c r="W5" s="7"/>
    </row>
    <row r="6" spans="1:23" s="24" customFormat="1" x14ac:dyDescent="0.25">
      <c r="A6" s="117"/>
      <c r="B6" s="3"/>
      <c r="C6" s="114" t="s">
        <v>36</v>
      </c>
      <c r="D6" s="115" t="s">
        <v>37</v>
      </c>
      <c r="E6" s="115" t="s">
        <v>73</v>
      </c>
      <c r="F6" s="116" t="s">
        <v>74</v>
      </c>
      <c r="G6" s="114" t="s">
        <v>17</v>
      </c>
      <c r="H6" s="115" t="s">
        <v>18</v>
      </c>
      <c r="I6" s="116" t="s">
        <v>19</v>
      </c>
      <c r="J6" s="114" t="s">
        <v>23</v>
      </c>
      <c r="K6" s="115" t="s">
        <v>24</v>
      </c>
      <c r="L6" s="115" t="s">
        <v>25</v>
      </c>
      <c r="M6" s="115" t="s">
        <v>64</v>
      </c>
      <c r="N6" s="116" t="s">
        <v>65</v>
      </c>
      <c r="O6" s="114" t="s">
        <v>46</v>
      </c>
      <c r="P6" s="115" t="s">
        <v>47</v>
      </c>
      <c r="Q6" s="115" t="s">
        <v>66</v>
      </c>
      <c r="R6" s="116" t="s">
        <v>67</v>
      </c>
      <c r="S6" s="114" t="s">
        <v>48</v>
      </c>
      <c r="T6" s="116" t="s">
        <v>71</v>
      </c>
      <c r="U6" s="114" t="s">
        <v>69</v>
      </c>
      <c r="V6" s="116" t="s">
        <v>70</v>
      </c>
      <c r="W6" s="25"/>
    </row>
    <row r="7" spans="1:23" x14ac:dyDescent="0.25">
      <c r="A7" s="123" t="s">
        <v>7</v>
      </c>
      <c r="B7" s="2" t="s">
        <v>4</v>
      </c>
      <c r="C7" s="21">
        <v>0</v>
      </c>
      <c r="D7" s="6">
        <v>0</v>
      </c>
      <c r="E7" s="6">
        <v>0</v>
      </c>
      <c r="F7" s="17">
        <v>11337413.1</v>
      </c>
      <c r="G7" s="21">
        <v>0</v>
      </c>
      <c r="H7" s="6">
        <v>0</v>
      </c>
      <c r="I7" s="17">
        <v>0</v>
      </c>
      <c r="J7" s="21">
        <v>24983711.579999998</v>
      </c>
      <c r="K7" s="6">
        <v>8560000</v>
      </c>
      <c r="L7" s="6">
        <v>0</v>
      </c>
      <c r="M7" s="6">
        <v>0</v>
      </c>
      <c r="N7" s="17"/>
      <c r="O7" s="21">
        <v>1669747.72</v>
      </c>
      <c r="P7" s="6">
        <v>1429127.2</v>
      </c>
      <c r="Q7" s="6">
        <v>53190112.789999999</v>
      </c>
      <c r="R7" s="17">
        <v>1568400.79</v>
      </c>
      <c r="S7" s="21">
        <v>48939777</v>
      </c>
      <c r="T7" s="17">
        <v>165751773</v>
      </c>
      <c r="U7" s="21">
        <v>0</v>
      </c>
      <c r="V7" s="17">
        <v>0</v>
      </c>
      <c r="W7" s="18">
        <f>SUM(C7:V7)</f>
        <v>317430063.18000001</v>
      </c>
    </row>
    <row r="8" spans="1:23" x14ac:dyDescent="0.25">
      <c r="A8" s="123"/>
      <c r="B8" s="2" t="s">
        <v>5</v>
      </c>
      <c r="C8" s="21">
        <v>6220168.5</v>
      </c>
      <c r="D8" s="6">
        <v>0</v>
      </c>
      <c r="E8" s="6">
        <v>14081984.279999999</v>
      </c>
      <c r="F8" s="17">
        <v>8296905.5599999996</v>
      </c>
      <c r="G8" s="21">
        <v>0</v>
      </c>
      <c r="H8" s="6">
        <v>0</v>
      </c>
      <c r="I8" s="17">
        <v>0</v>
      </c>
      <c r="J8" s="21">
        <v>6445662.7999999998</v>
      </c>
      <c r="K8" s="6">
        <v>67020481.036923103</v>
      </c>
      <c r="L8" s="6">
        <v>50963202.409999996</v>
      </c>
      <c r="M8" s="6">
        <v>123873139</v>
      </c>
      <c r="N8" s="17"/>
      <c r="O8" s="21">
        <v>33119894.559999999</v>
      </c>
      <c r="P8" s="6">
        <v>0</v>
      </c>
      <c r="Q8" s="6">
        <v>120202844.2</v>
      </c>
      <c r="R8" s="17">
        <v>2337044.4700000002</v>
      </c>
      <c r="S8" s="21">
        <v>202690556.86000001</v>
      </c>
      <c r="T8" s="17">
        <v>84494282</v>
      </c>
      <c r="U8" s="21">
        <v>98258.225000000006</v>
      </c>
      <c r="V8" s="17">
        <v>0</v>
      </c>
      <c r="W8" s="18">
        <f t="shared" ref="W8:W15" si="0">SUM(C8:V8)</f>
        <v>719844423.90192318</v>
      </c>
    </row>
    <row r="9" spans="1:23" x14ac:dyDescent="0.25">
      <c r="A9" s="123"/>
      <c r="B9" s="2" t="s">
        <v>6</v>
      </c>
      <c r="C9" s="21">
        <v>8816473.7100000009</v>
      </c>
      <c r="D9" s="6">
        <v>71877951.230000004</v>
      </c>
      <c r="E9" s="6">
        <v>30799672.210000001</v>
      </c>
      <c r="F9" s="17">
        <v>14226446.2833333</v>
      </c>
      <c r="G9" s="21">
        <v>140400000</v>
      </c>
      <c r="H9" s="6">
        <v>3142047</v>
      </c>
      <c r="I9" s="17">
        <v>689794.8</v>
      </c>
      <c r="J9" s="21">
        <v>25992399.395054899</v>
      </c>
      <c r="K9" s="45">
        <v>40160498.579999998</v>
      </c>
      <c r="L9" s="6">
        <v>0</v>
      </c>
      <c r="M9" s="6">
        <v>15526250.99</v>
      </c>
      <c r="N9" s="17"/>
      <c r="O9" s="21">
        <v>38138803.195384599</v>
      </c>
      <c r="P9" s="6">
        <v>0</v>
      </c>
      <c r="Q9" s="6">
        <v>50744053.039999999</v>
      </c>
      <c r="R9" s="17">
        <v>8963873.3000000007</v>
      </c>
      <c r="S9" s="21">
        <v>117197197.31999999</v>
      </c>
      <c r="T9" s="17">
        <v>0</v>
      </c>
      <c r="U9" s="21">
        <v>17271500</v>
      </c>
      <c r="V9" s="17">
        <v>257142.85714285701</v>
      </c>
      <c r="W9" s="18">
        <f t="shared" si="0"/>
        <v>584204103.91091561</v>
      </c>
    </row>
    <row r="10" spans="1:23" x14ac:dyDescent="0.25">
      <c r="A10" s="123" t="s">
        <v>8</v>
      </c>
      <c r="B10" s="2" t="s">
        <v>4</v>
      </c>
      <c r="C10" s="21"/>
      <c r="D10" s="6"/>
      <c r="E10" s="6"/>
      <c r="F10" s="17"/>
      <c r="G10" s="21"/>
      <c r="H10" s="6"/>
      <c r="I10" s="17"/>
      <c r="J10" s="21"/>
      <c r="K10" s="6"/>
      <c r="L10" s="6"/>
      <c r="M10" s="6"/>
      <c r="N10" s="17"/>
      <c r="O10" s="21"/>
      <c r="P10" s="6"/>
      <c r="Q10" s="6"/>
      <c r="R10" s="17"/>
      <c r="S10" s="21"/>
      <c r="T10" s="17"/>
      <c r="U10" s="21"/>
      <c r="V10" s="17"/>
      <c r="W10" s="18">
        <f t="shared" si="0"/>
        <v>0</v>
      </c>
    </row>
    <row r="11" spans="1:23" x14ac:dyDescent="0.25">
      <c r="A11" s="123"/>
      <c r="B11" s="2" t="s">
        <v>5</v>
      </c>
      <c r="C11" s="21"/>
      <c r="D11" s="6"/>
      <c r="E11" s="6"/>
      <c r="F11" s="17"/>
      <c r="G11" s="21"/>
      <c r="H11" s="6"/>
      <c r="I11" s="17"/>
      <c r="J11" s="21"/>
      <c r="K11" s="6"/>
      <c r="L11" s="6"/>
      <c r="M11" s="6"/>
      <c r="N11" s="17"/>
      <c r="O11" s="21"/>
      <c r="P11" s="6"/>
      <c r="Q11" s="6"/>
      <c r="R11" s="17"/>
      <c r="S11" s="21"/>
      <c r="T11" s="17"/>
      <c r="U11" s="21"/>
      <c r="V11" s="17"/>
      <c r="W11" s="18">
        <f t="shared" si="0"/>
        <v>0</v>
      </c>
    </row>
    <row r="12" spans="1:23" x14ac:dyDescent="0.25">
      <c r="A12" s="123"/>
      <c r="B12" s="2" t="s">
        <v>6</v>
      </c>
      <c r="C12" s="21"/>
      <c r="D12" s="6"/>
      <c r="E12" s="6"/>
      <c r="F12" s="17"/>
      <c r="G12" s="21"/>
      <c r="H12" s="6"/>
      <c r="I12" s="17"/>
      <c r="J12" s="21"/>
      <c r="K12" s="6"/>
      <c r="L12" s="6"/>
      <c r="M12" s="6"/>
      <c r="N12" s="17"/>
      <c r="O12" s="21"/>
      <c r="P12" s="6"/>
      <c r="Q12" s="6"/>
      <c r="R12" s="17"/>
      <c r="S12" s="21"/>
      <c r="T12" s="17"/>
      <c r="U12" s="21"/>
      <c r="V12" s="17"/>
      <c r="W12" s="18">
        <f t="shared" si="0"/>
        <v>0</v>
      </c>
    </row>
    <row r="13" spans="1:23" x14ac:dyDescent="0.25">
      <c r="A13" s="123" t="s">
        <v>9</v>
      </c>
      <c r="B13" s="2" t="s">
        <v>4</v>
      </c>
      <c r="C13" s="21"/>
      <c r="D13" s="6"/>
      <c r="E13" s="6"/>
      <c r="F13" s="17"/>
      <c r="G13" s="21"/>
      <c r="H13" s="6"/>
      <c r="I13" s="17"/>
      <c r="J13" s="21"/>
      <c r="K13" s="6"/>
      <c r="L13" s="6"/>
      <c r="M13" s="6"/>
      <c r="N13" s="17"/>
      <c r="O13" s="21"/>
      <c r="P13" s="6"/>
      <c r="Q13" s="6"/>
      <c r="R13" s="17"/>
      <c r="S13" s="21"/>
      <c r="T13" s="17"/>
      <c r="U13" s="21"/>
      <c r="V13" s="17"/>
      <c r="W13" s="18">
        <f t="shared" si="0"/>
        <v>0</v>
      </c>
    </row>
    <row r="14" spans="1:23" x14ac:dyDescent="0.25">
      <c r="A14" s="123"/>
      <c r="B14" s="2" t="s">
        <v>5</v>
      </c>
      <c r="C14" s="21"/>
      <c r="D14" s="6"/>
      <c r="E14" s="6"/>
      <c r="F14" s="17"/>
      <c r="G14" s="21"/>
      <c r="H14" s="6"/>
      <c r="I14" s="17"/>
      <c r="J14" s="21"/>
      <c r="K14" s="6"/>
      <c r="L14" s="6"/>
      <c r="M14" s="6"/>
      <c r="N14" s="17"/>
      <c r="O14" s="21"/>
      <c r="P14" s="6"/>
      <c r="Q14" s="6"/>
      <c r="R14" s="17"/>
      <c r="S14" s="21"/>
      <c r="T14" s="17"/>
      <c r="U14" s="21"/>
      <c r="V14" s="17"/>
      <c r="W14" s="18">
        <f t="shared" si="0"/>
        <v>0</v>
      </c>
    </row>
    <row r="15" spans="1:23" x14ac:dyDescent="0.25">
      <c r="A15" s="123"/>
      <c r="B15" s="2" t="s">
        <v>6</v>
      </c>
      <c r="C15" s="21"/>
      <c r="D15" s="6"/>
      <c r="E15" s="6"/>
      <c r="F15" s="17"/>
      <c r="G15" s="21"/>
      <c r="H15" s="6"/>
      <c r="I15" s="17"/>
      <c r="J15" s="21"/>
      <c r="K15" s="6"/>
      <c r="L15" s="6"/>
      <c r="M15" s="6"/>
      <c r="N15" s="17"/>
      <c r="O15" s="21"/>
      <c r="P15" s="6"/>
      <c r="Q15" s="6"/>
      <c r="R15" s="17"/>
      <c r="S15" s="21"/>
      <c r="T15" s="17"/>
      <c r="U15" s="21"/>
      <c r="V15" s="17"/>
      <c r="W15" s="18">
        <f t="shared" si="0"/>
        <v>0</v>
      </c>
    </row>
    <row r="16" spans="1:23" x14ac:dyDescent="0.25">
      <c r="A16" s="8"/>
      <c r="B16" s="2" t="s">
        <v>10</v>
      </c>
      <c r="C16" s="21">
        <f>C8+C9+C11+C12+C14+C15</f>
        <v>15036642.210000001</v>
      </c>
      <c r="D16" s="21">
        <f t="shared" ref="D16:W16" si="1">D8+D9+D11+D12+D14+D15</f>
        <v>71877951.230000004</v>
      </c>
      <c r="E16" s="21">
        <f t="shared" si="1"/>
        <v>44881656.490000002</v>
      </c>
      <c r="F16" s="21">
        <f t="shared" si="1"/>
        <v>22523351.8433333</v>
      </c>
      <c r="G16" s="21">
        <f t="shared" si="1"/>
        <v>140400000</v>
      </c>
      <c r="H16" s="21">
        <f t="shared" si="1"/>
        <v>3142047</v>
      </c>
      <c r="I16" s="21">
        <f t="shared" si="1"/>
        <v>689794.8</v>
      </c>
      <c r="J16" s="21">
        <f t="shared" si="1"/>
        <v>32438062.1950549</v>
      </c>
      <c r="K16" s="21">
        <f t="shared" si="1"/>
        <v>107180979.61692309</v>
      </c>
      <c r="L16" s="21">
        <f t="shared" si="1"/>
        <v>50963202.409999996</v>
      </c>
      <c r="M16" s="21">
        <f t="shared" si="1"/>
        <v>139399389.99000001</v>
      </c>
      <c r="N16" s="21">
        <f t="shared" si="1"/>
        <v>0</v>
      </c>
      <c r="O16" s="21">
        <f t="shared" si="1"/>
        <v>71258697.755384594</v>
      </c>
      <c r="P16" s="21">
        <f t="shared" si="1"/>
        <v>0</v>
      </c>
      <c r="Q16" s="21">
        <f t="shared" si="1"/>
        <v>170946897.24000001</v>
      </c>
      <c r="R16" s="21">
        <f t="shared" si="1"/>
        <v>11300917.770000001</v>
      </c>
      <c r="S16" s="21">
        <f t="shared" si="1"/>
        <v>319887754.18000001</v>
      </c>
      <c r="T16" s="21">
        <f t="shared" si="1"/>
        <v>84494282</v>
      </c>
      <c r="U16" s="21">
        <f t="shared" si="1"/>
        <v>17369758.225000001</v>
      </c>
      <c r="V16" s="21">
        <f t="shared" si="1"/>
        <v>257142.85714285701</v>
      </c>
      <c r="W16" s="30">
        <f t="shared" si="1"/>
        <v>1304048527.8128388</v>
      </c>
    </row>
    <row r="17" spans="1:24" ht="15.75" thickBot="1" x14ac:dyDescent="0.3">
      <c r="A17" s="10"/>
      <c r="B17" s="22" t="s">
        <v>11</v>
      </c>
      <c r="C17" s="145">
        <f>SUM(C16:F16)</f>
        <v>154319601.77333331</v>
      </c>
      <c r="D17" s="186"/>
      <c r="E17" s="186"/>
      <c r="F17" s="146"/>
      <c r="G17" s="145">
        <f>SUM(G16:I16)</f>
        <v>144231841.80000001</v>
      </c>
      <c r="H17" s="186"/>
      <c r="I17" s="146"/>
      <c r="J17" s="145">
        <f>SUM(J16:N16)</f>
        <v>329981634.21197796</v>
      </c>
      <c r="K17" s="186"/>
      <c r="L17" s="186"/>
      <c r="M17" s="186"/>
      <c r="N17" s="146"/>
      <c r="O17" s="145">
        <f>SUM(O16:R16)</f>
        <v>253506512.76538461</v>
      </c>
      <c r="P17" s="186"/>
      <c r="Q17" s="186"/>
      <c r="R17" s="146"/>
      <c r="S17" s="145">
        <f>SUM(S16:T16)</f>
        <v>404382036.18000001</v>
      </c>
      <c r="T17" s="146"/>
      <c r="U17" s="145">
        <f>SUM(U16:V16)</f>
        <v>17626901.08214286</v>
      </c>
      <c r="V17" s="146"/>
      <c r="W17" s="32">
        <f>SUM(C17:V17)</f>
        <v>1304048527.8128388</v>
      </c>
    </row>
    <row r="18" spans="1:24" s="59" customFormat="1" ht="14.45" customHeight="1" thickBot="1" x14ac:dyDescent="0.3">
      <c r="A18" s="57" t="s">
        <v>90</v>
      </c>
      <c r="B18" s="71" t="s">
        <v>91</v>
      </c>
      <c r="C18" s="79">
        <v>3000833893</v>
      </c>
      <c r="D18" s="65"/>
      <c r="E18" s="64">
        <v>289850000</v>
      </c>
      <c r="F18" s="65"/>
      <c r="G18" s="64">
        <v>297840000</v>
      </c>
      <c r="H18" s="65"/>
      <c r="I18" s="65"/>
      <c r="J18" s="64">
        <v>29101313</v>
      </c>
      <c r="K18" s="64">
        <v>191000000</v>
      </c>
      <c r="L18" s="65"/>
      <c r="M18" s="64">
        <v>81500000</v>
      </c>
      <c r="N18" s="65"/>
      <c r="O18" s="64">
        <v>22662018</v>
      </c>
      <c r="P18" s="65"/>
      <c r="Q18" s="64">
        <v>49988574</v>
      </c>
      <c r="R18" s="64">
        <v>800183924</v>
      </c>
      <c r="S18" s="64">
        <v>1168662525</v>
      </c>
      <c r="T18" s="68">
        <v>50000000</v>
      </c>
      <c r="U18" s="80"/>
      <c r="V18" s="80" t="s">
        <v>94</v>
      </c>
      <c r="W18" s="75">
        <f>SUM(C18:T18)</f>
        <v>5981622247</v>
      </c>
    </row>
    <row r="19" spans="1:24" ht="15.75" thickBot="1" x14ac:dyDescent="0.3"/>
    <row r="20" spans="1:24" ht="14.45" customHeight="1" x14ac:dyDescent="0.25">
      <c r="A20" s="129" t="s">
        <v>63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</row>
    <row r="21" spans="1:24" ht="30.75" thickBot="1" x14ac:dyDescent="0.3">
      <c r="A21" s="12" t="s">
        <v>0</v>
      </c>
      <c r="B21" s="1" t="s">
        <v>1</v>
      </c>
      <c r="C21" s="127" t="s">
        <v>2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9"/>
    </row>
    <row r="22" spans="1:24" x14ac:dyDescent="0.25">
      <c r="A22" s="8"/>
      <c r="B22" s="2"/>
      <c r="C22" s="124" t="s">
        <v>3</v>
      </c>
      <c r="D22" s="125"/>
      <c r="E22" s="125"/>
      <c r="F22" s="126"/>
      <c r="G22" s="124" t="s">
        <v>13</v>
      </c>
      <c r="H22" s="125"/>
      <c r="I22" s="126"/>
      <c r="J22" s="124" t="s">
        <v>14</v>
      </c>
      <c r="K22" s="125"/>
      <c r="L22" s="125"/>
      <c r="M22" s="125"/>
      <c r="N22" s="126"/>
      <c r="O22" s="124" t="s">
        <v>15</v>
      </c>
      <c r="P22" s="125"/>
      <c r="Q22" s="125"/>
      <c r="R22" s="126"/>
      <c r="S22" s="124" t="s">
        <v>16</v>
      </c>
      <c r="T22" s="126"/>
      <c r="U22" s="124" t="s">
        <v>68</v>
      </c>
      <c r="V22" s="126"/>
      <c r="W22" s="7" t="s">
        <v>32</v>
      </c>
    </row>
    <row r="23" spans="1:24" x14ac:dyDescent="0.25">
      <c r="A23" s="8"/>
      <c r="B23" s="2" t="s">
        <v>35</v>
      </c>
      <c r="C23" s="192" t="s">
        <v>57</v>
      </c>
      <c r="D23" s="190"/>
      <c r="E23" s="190" t="s">
        <v>53</v>
      </c>
      <c r="F23" s="191"/>
      <c r="G23" s="192" t="s">
        <v>58</v>
      </c>
      <c r="H23" s="190"/>
      <c r="I23" s="191"/>
      <c r="J23" s="184">
        <v>43103</v>
      </c>
      <c r="K23" s="182"/>
      <c r="L23" s="182"/>
      <c r="M23" s="4">
        <v>43134</v>
      </c>
      <c r="N23" s="15">
        <v>43162</v>
      </c>
      <c r="O23" s="184">
        <v>43104</v>
      </c>
      <c r="P23" s="183"/>
      <c r="Q23" s="183"/>
      <c r="R23" s="189"/>
      <c r="S23" s="14">
        <v>43105</v>
      </c>
      <c r="T23" s="15">
        <v>43136</v>
      </c>
      <c r="U23" s="193"/>
      <c r="V23" s="189"/>
      <c r="W23" s="7"/>
    </row>
    <row r="24" spans="1:24" s="24" customFormat="1" x14ac:dyDescent="0.25">
      <c r="A24" s="16"/>
      <c r="B24" s="3"/>
      <c r="C24" s="19" t="s">
        <v>36</v>
      </c>
      <c r="D24" s="5" t="s">
        <v>37</v>
      </c>
      <c r="E24" s="5" t="s">
        <v>73</v>
      </c>
      <c r="F24" s="20" t="s">
        <v>74</v>
      </c>
      <c r="G24" s="19" t="s">
        <v>17</v>
      </c>
      <c r="H24" s="5" t="s">
        <v>18</v>
      </c>
      <c r="I24" s="20" t="s">
        <v>19</v>
      </c>
      <c r="J24" s="19" t="s">
        <v>23</v>
      </c>
      <c r="K24" s="5" t="s">
        <v>24</v>
      </c>
      <c r="L24" s="5" t="s">
        <v>25</v>
      </c>
      <c r="M24" s="5" t="s">
        <v>64</v>
      </c>
      <c r="N24" s="20" t="s">
        <v>65</v>
      </c>
      <c r="O24" s="19" t="s">
        <v>46</v>
      </c>
      <c r="P24" s="5" t="s">
        <v>47</v>
      </c>
      <c r="Q24" s="5" t="s">
        <v>66</v>
      </c>
      <c r="R24" s="20" t="s">
        <v>67</v>
      </c>
      <c r="S24" s="19" t="s">
        <v>48</v>
      </c>
      <c r="T24" s="20" t="s">
        <v>71</v>
      </c>
      <c r="U24" s="19" t="s">
        <v>69</v>
      </c>
      <c r="V24" s="20" t="s">
        <v>70</v>
      </c>
      <c r="W24" s="25"/>
      <c r="X24" s="26"/>
    </row>
    <row r="25" spans="1:24" x14ac:dyDescent="0.25">
      <c r="A25" s="123" t="s">
        <v>7</v>
      </c>
      <c r="B25" s="2" t="s">
        <v>4</v>
      </c>
      <c r="C25" s="8">
        <v>0</v>
      </c>
      <c r="D25" s="1">
        <v>0</v>
      </c>
      <c r="E25" s="1">
        <v>0</v>
      </c>
      <c r="F25" s="9">
        <v>2</v>
      </c>
      <c r="G25" s="8">
        <v>0</v>
      </c>
      <c r="H25" s="1">
        <v>0</v>
      </c>
      <c r="I25" s="9">
        <v>0</v>
      </c>
      <c r="J25" s="8">
        <v>9</v>
      </c>
      <c r="K25" s="1">
        <v>1</v>
      </c>
      <c r="L25" s="1">
        <v>0</v>
      </c>
      <c r="M25" s="1">
        <v>0</v>
      </c>
      <c r="N25" s="9"/>
      <c r="O25" s="8">
        <v>1</v>
      </c>
      <c r="P25" s="1">
        <v>1</v>
      </c>
      <c r="Q25" s="1">
        <v>12</v>
      </c>
      <c r="R25" s="9">
        <v>1</v>
      </c>
      <c r="S25" s="8">
        <v>12</v>
      </c>
      <c r="T25" s="9">
        <v>1</v>
      </c>
      <c r="U25" s="8">
        <v>0</v>
      </c>
      <c r="V25" s="9">
        <v>0</v>
      </c>
      <c r="W25" s="7">
        <f>SUM(C25:V25)</f>
        <v>40</v>
      </c>
    </row>
    <row r="26" spans="1:24" x14ac:dyDescent="0.25">
      <c r="A26" s="123"/>
      <c r="B26" s="2" t="s">
        <v>5</v>
      </c>
      <c r="C26" s="8">
        <v>1</v>
      </c>
      <c r="D26" s="1">
        <v>0</v>
      </c>
      <c r="E26" s="1">
        <v>1</v>
      </c>
      <c r="F26" s="9">
        <v>2</v>
      </c>
      <c r="G26" s="8">
        <v>0</v>
      </c>
      <c r="H26" s="1">
        <v>0</v>
      </c>
      <c r="I26" s="9">
        <v>0</v>
      </c>
      <c r="J26" s="8">
        <v>5</v>
      </c>
      <c r="K26" s="1">
        <v>9</v>
      </c>
      <c r="L26" s="1">
        <v>1</v>
      </c>
      <c r="M26" s="1">
        <v>4</v>
      </c>
      <c r="N26" s="9"/>
      <c r="O26" s="8">
        <v>3</v>
      </c>
      <c r="P26" s="1">
        <v>0</v>
      </c>
      <c r="Q26" s="1">
        <v>11</v>
      </c>
      <c r="R26" s="9">
        <v>2</v>
      </c>
      <c r="S26" s="8">
        <v>18</v>
      </c>
      <c r="T26" s="9">
        <v>1</v>
      </c>
      <c r="U26" s="8">
        <v>3</v>
      </c>
      <c r="V26" s="9">
        <v>0</v>
      </c>
      <c r="W26" s="7">
        <f>SUM(C26:V26)</f>
        <v>61</v>
      </c>
    </row>
    <row r="27" spans="1:24" x14ac:dyDescent="0.25">
      <c r="A27" s="123"/>
      <c r="B27" s="2" t="s">
        <v>6</v>
      </c>
      <c r="C27" s="8">
        <v>2</v>
      </c>
      <c r="D27" s="1">
        <v>4</v>
      </c>
      <c r="E27" s="1">
        <v>2</v>
      </c>
      <c r="F27" s="9">
        <v>4</v>
      </c>
      <c r="G27" s="8">
        <v>1</v>
      </c>
      <c r="H27" s="1">
        <v>2</v>
      </c>
      <c r="I27" s="9">
        <v>1</v>
      </c>
      <c r="J27" s="8">
        <v>9</v>
      </c>
      <c r="K27" s="1">
        <v>13</v>
      </c>
      <c r="L27" s="1">
        <v>0</v>
      </c>
      <c r="M27" s="1">
        <v>6</v>
      </c>
      <c r="N27" s="9"/>
      <c r="O27" s="8">
        <v>7</v>
      </c>
      <c r="P27" s="1">
        <v>0</v>
      </c>
      <c r="Q27" s="1">
        <v>9</v>
      </c>
      <c r="R27" s="9">
        <v>8</v>
      </c>
      <c r="S27" s="8">
        <v>18</v>
      </c>
      <c r="T27" s="9">
        <v>0</v>
      </c>
      <c r="U27" s="8">
        <v>6</v>
      </c>
      <c r="V27" s="9">
        <v>1</v>
      </c>
      <c r="W27" s="7">
        <f>SUM(C27:V27)</f>
        <v>93</v>
      </c>
    </row>
    <row r="28" spans="1:24" x14ac:dyDescent="0.25">
      <c r="A28" s="123" t="s">
        <v>8</v>
      </c>
      <c r="B28" s="2" t="s">
        <v>4</v>
      </c>
      <c r="C28" s="8"/>
      <c r="D28" s="1"/>
      <c r="E28" s="1"/>
      <c r="F28" s="9"/>
      <c r="G28" s="8"/>
      <c r="H28" s="1"/>
      <c r="I28" s="9"/>
      <c r="J28" s="8"/>
      <c r="K28" s="1"/>
      <c r="L28" s="1"/>
      <c r="M28" s="1"/>
      <c r="N28" s="9"/>
      <c r="O28" s="8"/>
      <c r="P28" s="1"/>
      <c r="Q28" s="1"/>
      <c r="R28" s="9"/>
      <c r="S28" s="8"/>
      <c r="T28" s="9"/>
      <c r="U28" s="8"/>
      <c r="V28" s="9"/>
      <c r="W28" s="7"/>
    </row>
    <row r="29" spans="1:24" x14ac:dyDescent="0.25">
      <c r="A29" s="123"/>
      <c r="B29" s="2" t="s">
        <v>5</v>
      </c>
      <c r="C29" s="8"/>
      <c r="D29" s="1"/>
      <c r="E29" s="1"/>
      <c r="F29" s="9"/>
      <c r="G29" s="8"/>
      <c r="H29" s="1"/>
      <c r="I29" s="9"/>
      <c r="J29" s="8"/>
      <c r="K29" s="1"/>
      <c r="L29" s="1"/>
      <c r="M29" s="1"/>
      <c r="N29" s="9"/>
      <c r="O29" s="8"/>
      <c r="P29" s="1"/>
      <c r="Q29" s="1"/>
      <c r="R29" s="9"/>
      <c r="S29" s="8"/>
      <c r="T29" s="9"/>
      <c r="U29" s="8"/>
      <c r="V29" s="9"/>
      <c r="W29" s="7"/>
    </row>
    <row r="30" spans="1:24" x14ac:dyDescent="0.25">
      <c r="A30" s="123"/>
      <c r="B30" s="2" t="s">
        <v>6</v>
      </c>
      <c r="C30" s="8"/>
      <c r="D30" s="1"/>
      <c r="E30" s="1"/>
      <c r="F30" s="9"/>
      <c r="G30" s="8"/>
      <c r="H30" s="1"/>
      <c r="I30" s="9"/>
      <c r="J30" s="8"/>
      <c r="K30" s="1"/>
      <c r="L30" s="1"/>
      <c r="M30" s="1"/>
      <c r="N30" s="9"/>
      <c r="O30" s="8"/>
      <c r="P30" s="1"/>
      <c r="Q30" s="1"/>
      <c r="R30" s="9"/>
      <c r="S30" s="8"/>
      <c r="T30" s="9"/>
      <c r="U30" s="8"/>
      <c r="V30" s="9"/>
      <c r="W30" s="7"/>
    </row>
    <row r="31" spans="1:24" x14ac:dyDescent="0.25">
      <c r="A31" s="123" t="s">
        <v>9</v>
      </c>
      <c r="B31" s="2" t="s">
        <v>4</v>
      </c>
      <c r="C31" s="8"/>
      <c r="D31" s="1"/>
      <c r="E31" s="1"/>
      <c r="F31" s="9"/>
      <c r="G31" s="8"/>
      <c r="H31" s="1"/>
      <c r="I31" s="9"/>
      <c r="J31" s="8"/>
      <c r="K31" s="1"/>
      <c r="L31" s="1"/>
      <c r="M31" s="1"/>
      <c r="N31" s="9"/>
      <c r="O31" s="8"/>
      <c r="P31" s="1"/>
      <c r="Q31" s="1"/>
      <c r="R31" s="9"/>
      <c r="S31" s="8"/>
      <c r="T31" s="9"/>
      <c r="U31" s="8"/>
      <c r="V31" s="9"/>
      <c r="W31" s="7"/>
    </row>
    <row r="32" spans="1:24" x14ac:dyDescent="0.25">
      <c r="A32" s="123"/>
      <c r="B32" s="2" t="s">
        <v>5</v>
      </c>
      <c r="C32" s="8"/>
      <c r="D32" s="1"/>
      <c r="E32" s="1"/>
      <c r="F32" s="9"/>
      <c r="G32" s="8"/>
      <c r="H32" s="1"/>
      <c r="I32" s="9"/>
      <c r="J32" s="8"/>
      <c r="K32" s="1"/>
      <c r="L32" s="1"/>
      <c r="M32" s="1"/>
      <c r="N32" s="9"/>
      <c r="O32" s="8"/>
      <c r="P32" s="1"/>
      <c r="Q32" s="1"/>
      <c r="R32" s="9"/>
      <c r="S32" s="8"/>
      <c r="T32" s="9"/>
      <c r="U32" s="8"/>
      <c r="V32" s="9"/>
      <c r="W32" s="7"/>
    </row>
    <row r="33" spans="1:23" x14ac:dyDescent="0.25">
      <c r="A33" s="123"/>
      <c r="B33" s="2" t="s">
        <v>6</v>
      </c>
      <c r="C33" s="8"/>
      <c r="D33" s="1"/>
      <c r="E33" s="1"/>
      <c r="F33" s="9"/>
      <c r="G33" s="8"/>
      <c r="H33" s="1"/>
      <c r="I33" s="9"/>
      <c r="J33" s="8"/>
      <c r="K33" s="1"/>
      <c r="L33" s="1"/>
      <c r="M33" s="1"/>
      <c r="N33" s="9"/>
      <c r="O33" s="8"/>
      <c r="P33" s="1"/>
      <c r="Q33" s="1"/>
      <c r="R33" s="9"/>
      <c r="S33" s="8"/>
      <c r="T33" s="9"/>
      <c r="U33" s="8"/>
      <c r="V33" s="9"/>
      <c r="W33" s="7"/>
    </row>
    <row r="34" spans="1:23" ht="15.75" thickBot="1" x14ac:dyDescent="0.3">
      <c r="A34" s="8"/>
      <c r="B34" s="2" t="s">
        <v>10</v>
      </c>
      <c r="C34" s="8">
        <f>C26+C27+C29+C30+C32+C33</f>
        <v>3</v>
      </c>
      <c r="D34" s="8">
        <f t="shared" ref="D34:W34" si="2">D26+D27+D29+D30+D32+D33</f>
        <v>4</v>
      </c>
      <c r="E34" s="8">
        <f t="shared" si="2"/>
        <v>3</v>
      </c>
      <c r="F34" s="8">
        <f t="shared" si="2"/>
        <v>6</v>
      </c>
      <c r="G34" s="8">
        <f t="shared" si="2"/>
        <v>1</v>
      </c>
      <c r="H34" s="8">
        <f t="shared" si="2"/>
        <v>2</v>
      </c>
      <c r="I34" s="8">
        <f t="shared" si="2"/>
        <v>1</v>
      </c>
      <c r="J34" s="8">
        <f t="shared" si="2"/>
        <v>14</v>
      </c>
      <c r="K34" s="8">
        <f t="shared" si="2"/>
        <v>22</v>
      </c>
      <c r="L34" s="8">
        <f t="shared" si="2"/>
        <v>1</v>
      </c>
      <c r="M34" s="8">
        <f t="shared" si="2"/>
        <v>10</v>
      </c>
      <c r="N34" s="8">
        <f t="shared" si="2"/>
        <v>0</v>
      </c>
      <c r="O34" s="8">
        <f t="shared" si="2"/>
        <v>10</v>
      </c>
      <c r="P34" s="8">
        <f t="shared" si="2"/>
        <v>0</v>
      </c>
      <c r="Q34" s="8">
        <f t="shared" si="2"/>
        <v>20</v>
      </c>
      <c r="R34" s="8">
        <f t="shared" si="2"/>
        <v>10</v>
      </c>
      <c r="S34" s="8">
        <f t="shared" si="2"/>
        <v>36</v>
      </c>
      <c r="T34" s="8">
        <f t="shared" si="2"/>
        <v>1</v>
      </c>
      <c r="U34" s="8">
        <f t="shared" si="2"/>
        <v>9</v>
      </c>
      <c r="V34" s="8">
        <f t="shared" si="2"/>
        <v>1</v>
      </c>
      <c r="W34" s="47">
        <f t="shared" si="2"/>
        <v>154</v>
      </c>
    </row>
    <row r="35" spans="1:23" ht="15.75" thickBot="1" x14ac:dyDescent="0.3">
      <c r="A35" s="10"/>
      <c r="B35" s="22" t="s">
        <v>11</v>
      </c>
      <c r="C35" s="143">
        <f>SUM(C34:F34)</f>
        <v>16</v>
      </c>
      <c r="D35" s="188"/>
      <c r="E35" s="188"/>
      <c r="F35" s="144"/>
      <c r="G35" s="143">
        <f>SUM(G34:I34)</f>
        <v>4</v>
      </c>
      <c r="H35" s="188"/>
      <c r="I35" s="144"/>
      <c r="J35" s="143">
        <f>SUM(J34:N34)</f>
        <v>47</v>
      </c>
      <c r="K35" s="188"/>
      <c r="L35" s="188"/>
      <c r="M35" s="188"/>
      <c r="N35" s="144"/>
      <c r="O35" s="143">
        <f>SUM(O34:R34)</f>
        <v>40</v>
      </c>
      <c r="P35" s="188"/>
      <c r="Q35" s="188"/>
      <c r="R35" s="144"/>
      <c r="S35" s="143">
        <f>SUM(S34:T34)</f>
        <v>37</v>
      </c>
      <c r="T35" s="144"/>
      <c r="U35" s="143">
        <f>SUM(U34:V34)</f>
        <v>10</v>
      </c>
      <c r="V35" s="188"/>
      <c r="W35" s="55">
        <f>SUM(C35:V35)</f>
        <v>154</v>
      </c>
    </row>
    <row r="36" spans="1:23" s="59" customFormat="1" ht="15.75" thickBot="1" x14ac:dyDescent="0.3">
      <c r="A36" s="57" t="s">
        <v>90</v>
      </c>
      <c r="B36" s="71"/>
      <c r="C36" s="81">
        <v>92</v>
      </c>
      <c r="D36" s="58"/>
      <c r="E36" s="60">
        <v>13</v>
      </c>
      <c r="F36" s="58"/>
      <c r="G36" s="60">
        <v>4</v>
      </c>
      <c r="H36" s="58"/>
      <c r="I36" s="58"/>
      <c r="J36" s="60">
        <v>7</v>
      </c>
      <c r="K36" s="60">
        <v>16</v>
      </c>
      <c r="L36" s="58"/>
      <c r="M36" s="60">
        <v>5</v>
      </c>
      <c r="N36" s="58"/>
      <c r="O36" s="60">
        <v>6</v>
      </c>
      <c r="P36" s="58"/>
      <c r="Q36" s="60">
        <v>20</v>
      </c>
      <c r="R36" s="60">
        <v>83</v>
      </c>
      <c r="S36" s="60">
        <v>79</v>
      </c>
      <c r="T36" s="69">
        <v>2</v>
      </c>
      <c r="U36" s="82"/>
      <c r="V36" s="71" t="s">
        <v>95</v>
      </c>
      <c r="W36" s="83">
        <f>SUM(C36:T36)</f>
        <v>327</v>
      </c>
    </row>
    <row r="39" spans="1:23" x14ac:dyDescent="0.25">
      <c r="C39" s="87"/>
    </row>
    <row r="40" spans="1:23" x14ac:dyDescent="0.25">
      <c r="C40" s="87"/>
      <c r="J40" s="87"/>
      <c r="K40" s="87"/>
      <c r="O40" s="87"/>
      <c r="S40" s="87"/>
    </row>
    <row r="41" spans="1:23" x14ac:dyDescent="0.25">
      <c r="K41" s="87"/>
      <c r="O41" s="87"/>
      <c r="S41" s="87"/>
    </row>
  </sheetData>
  <mergeCells count="46">
    <mergeCell ref="U35:V35"/>
    <mergeCell ref="C35:F35"/>
    <mergeCell ref="G35:I35"/>
    <mergeCell ref="J35:N35"/>
    <mergeCell ref="O35:R35"/>
    <mergeCell ref="S35:T35"/>
    <mergeCell ref="C3:V3"/>
    <mergeCell ref="C21:V21"/>
    <mergeCell ref="U17:V17"/>
    <mergeCell ref="S17:T17"/>
    <mergeCell ref="O17:R17"/>
    <mergeCell ref="J17:N17"/>
    <mergeCell ref="G17:I17"/>
    <mergeCell ref="C17:F17"/>
    <mergeCell ref="G4:I4"/>
    <mergeCell ref="G5:I5"/>
    <mergeCell ref="A2:V2"/>
    <mergeCell ref="C5:D5"/>
    <mergeCell ref="G23:I23"/>
    <mergeCell ref="C23:D23"/>
    <mergeCell ref="J23:L23"/>
    <mergeCell ref="O23:R23"/>
    <mergeCell ref="A7:A9"/>
    <mergeCell ref="A10:A12"/>
    <mergeCell ref="A13:A15"/>
    <mergeCell ref="A20:W20"/>
    <mergeCell ref="U23:V23"/>
    <mergeCell ref="U4:V4"/>
    <mergeCell ref="U5:V5"/>
    <mergeCell ref="G22:I22"/>
    <mergeCell ref="J22:N22"/>
    <mergeCell ref="O22:R22"/>
    <mergeCell ref="A25:A27"/>
    <mergeCell ref="A28:A30"/>
    <mergeCell ref="A31:A33"/>
    <mergeCell ref="C4:F4"/>
    <mergeCell ref="E5:F5"/>
    <mergeCell ref="E23:F23"/>
    <mergeCell ref="C22:F22"/>
    <mergeCell ref="S22:T22"/>
    <mergeCell ref="U22:V22"/>
    <mergeCell ref="J4:N4"/>
    <mergeCell ref="J5:L5"/>
    <mergeCell ref="O4:R4"/>
    <mergeCell ref="O5:R5"/>
    <mergeCell ref="S4:T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Q17"/>
    </sheetView>
  </sheetViews>
  <sheetFormatPr defaultRowHeight="15" x14ac:dyDescent="0.25"/>
  <cols>
    <col min="1" max="1" width="13.42578125" bestFit="1" customWidth="1"/>
    <col min="2" max="2" width="16.28515625" customWidth="1"/>
    <col min="3" max="4" width="16.42578125" bestFit="1" customWidth="1"/>
    <col min="5" max="5" width="14.85546875" bestFit="1" customWidth="1"/>
    <col min="6" max="6" width="16.42578125" bestFit="1" customWidth="1"/>
    <col min="7" max="7" width="13.5703125" bestFit="1" customWidth="1"/>
    <col min="8" max="9" width="16.42578125" bestFit="1" customWidth="1"/>
    <col min="10" max="12" width="14.85546875" bestFit="1" customWidth="1"/>
    <col min="13" max="15" width="13.5703125" bestFit="1" customWidth="1"/>
    <col min="16" max="16" width="10.140625" customWidth="1"/>
    <col min="17" max="17" width="17.42578125" bestFit="1" customWidth="1"/>
    <col min="18" max="18" width="12" bestFit="1" customWidth="1"/>
    <col min="19" max="19" width="2.28515625" bestFit="1" customWidth="1"/>
  </cols>
  <sheetData>
    <row r="1" spans="1:17" ht="15.75" thickBot="1" x14ac:dyDescent="0.3"/>
    <row r="2" spans="1:17" x14ac:dyDescent="0.25">
      <c r="A2" s="129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"/>
    </row>
    <row r="3" spans="1:17" ht="30.75" thickBot="1" x14ac:dyDescent="0.3">
      <c r="A3" s="12" t="s">
        <v>0</v>
      </c>
      <c r="B3" s="1" t="s">
        <v>1</v>
      </c>
      <c r="C3" s="127" t="s">
        <v>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9"/>
    </row>
    <row r="4" spans="1:17" ht="27.75" customHeight="1" x14ac:dyDescent="0.25">
      <c r="A4" s="8"/>
      <c r="B4" s="2"/>
      <c r="C4" s="124" t="s">
        <v>3</v>
      </c>
      <c r="D4" s="125"/>
      <c r="E4" s="126"/>
      <c r="F4" s="124" t="s">
        <v>13</v>
      </c>
      <c r="G4" s="125"/>
      <c r="H4" s="125"/>
      <c r="I4" s="125"/>
      <c r="J4" s="126"/>
      <c r="K4" s="124" t="s">
        <v>14</v>
      </c>
      <c r="L4" s="125"/>
      <c r="M4" s="126"/>
      <c r="N4" s="124" t="s">
        <v>15</v>
      </c>
      <c r="O4" s="126"/>
      <c r="P4" s="27" t="s">
        <v>16</v>
      </c>
      <c r="Q4" s="7" t="s">
        <v>76</v>
      </c>
    </row>
    <row r="5" spans="1:17" s="24" customFormat="1" ht="27.75" customHeight="1" x14ac:dyDescent="0.25">
      <c r="A5" s="117"/>
      <c r="B5" s="3"/>
      <c r="C5" s="111">
        <v>43101</v>
      </c>
      <c r="D5" s="112">
        <v>43132</v>
      </c>
      <c r="E5" s="113">
        <v>43160</v>
      </c>
      <c r="F5" s="111">
        <v>43102</v>
      </c>
      <c r="G5" s="112">
        <v>43133</v>
      </c>
      <c r="H5" s="112">
        <v>43161</v>
      </c>
      <c r="I5" s="112">
        <v>43192</v>
      </c>
      <c r="J5" s="113">
        <v>43222</v>
      </c>
      <c r="K5" s="111">
        <v>43103</v>
      </c>
      <c r="L5" s="112">
        <v>43134</v>
      </c>
      <c r="M5" s="113">
        <v>43162</v>
      </c>
      <c r="N5" s="111">
        <v>43104</v>
      </c>
      <c r="O5" s="113">
        <v>43135</v>
      </c>
      <c r="P5" s="37">
        <v>43105</v>
      </c>
      <c r="Q5" s="25"/>
    </row>
    <row r="6" spans="1:17" ht="27.75" customHeight="1" x14ac:dyDescent="0.25">
      <c r="A6" s="123" t="s">
        <v>7</v>
      </c>
      <c r="B6" s="194" t="s">
        <v>4</v>
      </c>
      <c r="C6" s="21">
        <v>854416555.41999996</v>
      </c>
      <c r="D6" s="6">
        <v>0</v>
      </c>
      <c r="E6" s="17">
        <v>0</v>
      </c>
      <c r="F6" s="21">
        <v>378974716.93000001</v>
      </c>
      <c r="G6" s="6">
        <v>0</v>
      </c>
      <c r="H6" s="6">
        <v>0</v>
      </c>
      <c r="I6" s="6">
        <v>321739657.81</v>
      </c>
      <c r="J6" s="17">
        <v>44883261.75</v>
      </c>
      <c r="K6" s="21">
        <v>0</v>
      </c>
      <c r="L6" s="6">
        <v>0</v>
      </c>
      <c r="M6" s="17">
        <v>0</v>
      </c>
      <c r="N6" s="21"/>
      <c r="O6" s="17"/>
      <c r="P6" s="30"/>
      <c r="Q6" s="18">
        <f>SUM(C6:P6)</f>
        <v>1600014191.9099998</v>
      </c>
    </row>
    <row r="7" spans="1:17" ht="27.75" customHeight="1" x14ac:dyDescent="0.25">
      <c r="A7" s="123"/>
      <c r="B7" s="194" t="s">
        <v>5</v>
      </c>
      <c r="C7" s="21">
        <v>0</v>
      </c>
      <c r="D7" s="6">
        <v>0</v>
      </c>
      <c r="E7" s="17">
        <v>0</v>
      </c>
      <c r="F7" s="21">
        <v>0</v>
      </c>
      <c r="G7" s="6">
        <v>0</v>
      </c>
      <c r="H7" s="6">
        <v>0</v>
      </c>
      <c r="I7" s="6">
        <v>0</v>
      </c>
      <c r="J7" s="17">
        <v>0</v>
      </c>
      <c r="K7" s="21">
        <v>0</v>
      </c>
      <c r="L7" s="6">
        <v>0</v>
      </c>
      <c r="M7" s="17">
        <v>0</v>
      </c>
      <c r="N7" s="21"/>
      <c r="O7" s="17"/>
      <c r="P7" s="30"/>
      <c r="Q7" s="18">
        <f t="shared" ref="Q7:Q14" si="0">SUM(C7:P7)</f>
        <v>0</v>
      </c>
    </row>
    <row r="8" spans="1:17" ht="27.75" customHeight="1" x14ac:dyDescent="0.25">
      <c r="A8" s="123"/>
      <c r="B8" s="194" t="s">
        <v>6</v>
      </c>
      <c r="C8" s="21">
        <v>222226652.71000001</v>
      </c>
      <c r="D8" s="6">
        <v>10215722.83</v>
      </c>
      <c r="E8" s="17">
        <v>4280039</v>
      </c>
      <c r="F8" s="21">
        <v>31533116.190000001</v>
      </c>
      <c r="G8" s="6">
        <v>23044183.969999999</v>
      </c>
      <c r="H8" s="6">
        <v>116624043.44</v>
      </c>
      <c r="I8" s="6">
        <v>194878491.61000001</v>
      </c>
      <c r="J8" s="17">
        <v>300028235.23000002</v>
      </c>
      <c r="K8" s="21">
        <v>77020429.780000001</v>
      </c>
      <c r="L8" s="6">
        <v>124640943.09</v>
      </c>
      <c r="M8" s="17">
        <v>484907.5</v>
      </c>
      <c r="N8" s="21"/>
      <c r="O8" s="17"/>
      <c r="P8" s="30"/>
      <c r="Q8" s="18">
        <f t="shared" si="0"/>
        <v>1104976765.3499999</v>
      </c>
    </row>
    <row r="9" spans="1:17" ht="27.75" customHeight="1" x14ac:dyDescent="0.25">
      <c r="A9" s="123" t="s">
        <v>8</v>
      </c>
      <c r="B9" s="194" t="s">
        <v>4</v>
      </c>
      <c r="C9" s="21"/>
      <c r="D9" s="6">
        <v>0</v>
      </c>
      <c r="E9" s="17"/>
      <c r="F9" s="21">
        <v>100115085.14</v>
      </c>
      <c r="G9" s="6">
        <v>0</v>
      </c>
      <c r="H9" s="6"/>
      <c r="I9" s="6">
        <v>48648550.549999997</v>
      </c>
      <c r="J9" s="17"/>
      <c r="K9" s="21"/>
      <c r="L9" s="6"/>
      <c r="M9" s="17"/>
      <c r="N9" s="21"/>
      <c r="O9" s="17"/>
      <c r="P9" s="30"/>
      <c r="Q9" s="18">
        <f t="shared" si="0"/>
        <v>148763635.69</v>
      </c>
    </row>
    <row r="10" spans="1:17" ht="27.75" customHeight="1" x14ac:dyDescent="0.25">
      <c r="A10" s="123"/>
      <c r="B10" s="194" t="s">
        <v>5</v>
      </c>
      <c r="C10" s="21"/>
      <c r="D10" s="6">
        <v>6710019.5</v>
      </c>
      <c r="E10" s="17"/>
      <c r="F10" s="21">
        <v>0</v>
      </c>
      <c r="G10" s="6">
        <v>998000</v>
      </c>
      <c r="H10" s="6"/>
      <c r="I10" s="6">
        <v>0</v>
      </c>
      <c r="J10" s="17"/>
      <c r="K10" s="21"/>
      <c r="L10" s="6"/>
      <c r="M10" s="17"/>
      <c r="N10" s="21"/>
      <c r="O10" s="17"/>
      <c r="P10" s="30"/>
      <c r="Q10" s="18">
        <f t="shared" si="0"/>
        <v>7708019.5</v>
      </c>
    </row>
    <row r="11" spans="1:17" ht="27.75" customHeight="1" x14ac:dyDescent="0.25">
      <c r="A11" s="123"/>
      <c r="B11" s="194" t="s">
        <v>6</v>
      </c>
      <c r="C11" s="21"/>
      <c r="D11" s="6">
        <v>10522527.23</v>
      </c>
      <c r="E11" s="17"/>
      <c r="F11" s="21">
        <v>141700858.16</v>
      </c>
      <c r="G11" s="6">
        <v>2169640</v>
      </c>
      <c r="H11" s="6"/>
      <c r="I11" s="6">
        <v>164580059.66</v>
      </c>
      <c r="J11" s="17"/>
      <c r="K11" s="21"/>
      <c r="L11" s="6"/>
      <c r="M11" s="17"/>
      <c r="N11" s="21"/>
      <c r="O11" s="17"/>
      <c r="P11" s="30"/>
      <c r="Q11" s="18">
        <f t="shared" si="0"/>
        <v>318973085.04999995</v>
      </c>
    </row>
    <row r="12" spans="1:17" ht="27.75" customHeight="1" x14ac:dyDescent="0.25">
      <c r="A12" s="123" t="s">
        <v>9</v>
      </c>
      <c r="B12" s="194" t="s">
        <v>4</v>
      </c>
      <c r="C12" s="21"/>
      <c r="D12" s="6"/>
      <c r="E12" s="17"/>
      <c r="F12" s="21"/>
      <c r="G12" s="6"/>
      <c r="H12" s="6"/>
      <c r="I12" s="6"/>
      <c r="J12" s="17"/>
      <c r="K12" s="21"/>
      <c r="L12" s="6"/>
      <c r="M12" s="17"/>
      <c r="N12" s="21">
        <v>11915151.189999999</v>
      </c>
      <c r="O12" s="17">
        <v>0</v>
      </c>
      <c r="P12" s="30"/>
      <c r="Q12" s="18">
        <f t="shared" si="0"/>
        <v>11915151.189999999</v>
      </c>
    </row>
    <row r="13" spans="1:17" ht="27.75" customHeight="1" x14ac:dyDescent="0.25">
      <c r="A13" s="123"/>
      <c r="B13" s="194" t="s">
        <v>5</v>
      </c>
      <c r="C13" s="21"/>
      <c r="D13" s="6"/>
      <c r="E13" s="17"/>
      <c r="F13" s="21"/>
      <c r="G13" s="6"/>
      <c r="H13" s="6"/>
      <c r="I13" s="6"/>
      <c r="J13" s="17"/>
      <c r="K13" s="21"/>
      <c r="L13" s="6"/>
      <c r="M13" s="17"/>
      <c r="N13" s="21">
        <v>7617342.9900000002</v>
      </c>
      <c r="O13" s="17">
        <v>23246827</v>
      </c>
      <c r="P13" s="30"/>
      <c r="Q13" s="18">
        <f t="shared" si="0"/>
        <v>30864169.990000002</v>
      </c>
    </row>
    <row r="14" spans="1:17" ht="27.75" customHeight="1" x14ac:dyDescent="0.25">
      <c r="A14" s="123"/>
      <c r="B14" s="194" t="s">
        <v>6</v>
      </c>
      <c r="C14" s="21"/>
      <c r="D14" s="6"/>
      <c r="E14" s="17"/>
      <c r="F14" s="21"/>
      <c r="G14" s="6"/>
      <c r="H14" s="6"/>
      <c r="I14" s="6"/>
      <c r="J14" s="17"/>
      <c r="K14" s="21"/>
      <c r="L14" s="6"/>
      <c r="M14" s="17"/>
      <c r="N14" s="21">
        <v>67139178.959999993</v>
      </c>
      <c r="O14" s="17">
        <v>26370302</v>
      </c>
      <c r="P14" s="30"/>
      <c r="Q14" s="18">
        <f t="shared" si="0"/>
        <v>93509480.959999993</v>
      </c>
    </row>
    <row r="15" spans="1:17" ht="27.75" customHeight="1" thickBot="1" x14ac:dyDescent="0.3">
      <c r="A15" s="8"/>
      <c r="B15" s="194" t="s">
        <v>10</v>
      </c>
      <c r="C15" s="21">
        <f>C7+C8+C10+C11+C13+C14</f>
        <v>222226652.71000001</v>
      </c>
      <c r="D15" s="21">
        <f t="shared" ref="D15:Q15" si="1">D7+D8+D10+D11+D13+D14</f>
        <v>27448269.559999999</v>
      </c>
      <c r="E15" s="21">
        <f t="shared" si="1"/>
        <v>4280039</v>
      </c>
      <c r="F15" s="21">
        <f t="shared" si="1"/>
        <v>173233974.34999999</v>
      </c>
      <c r="G15" s="21">
        <f t="shared" si="1"/>
        <v>26211823.969999999</v>
      </c>
      <c r="H15" s="21">
        <f t="shared" si="1"/>
        <v>116624043.44</v>
      </c>
      <c r="I15" s="21">
        <f t="shared" si="1"/>
        <v>359458551.26999998</v>
      </c>
      <c r="J15" s="21">
        <f t="shared" si="1"/>
        <v>300028235.23000002</v>
      </c>
      <c r="K15" s="21">
        <f t="shared" si="1"/>
        <v>77020429.780000001</v>
      </c>
      <c r="L15" s="21">
        <f t="shared" si="1"/>
        <v>124640943.09</v>
      </c>
      <c r="M15" s="21">
        <f t="shared" si="1"/>
        <v>484907.5</v>
      </c>
      <c r="N15" s="21">
        <f t="shared" si="1"/>
        <v>74756521.949999988</v>
      </c>
      <c r="O15" s="21">
        <f t="shared" si="1"/>
        <v>49617129</v>
      </c>
      <c r="P15" s="21">
        <f t="shared" si="1"/>
        <v>0</v>
      </c>
      <c r="Q15" s="86">
        <f t="shared" si="1"/>
        <v>1556031520.8499999</v>
      </c>
    </row>
    <row r="16" spans="1:17" ht="27.75" customHeight="1" thickBot="1" x14ac:dyDescent="0.3">
      <c r="A16" s="10"/>
      <c r="B16" s="195" t="s">
        <v>11</v>
      </c>
      <c r="C16" s="145">
        <f>SUM(C15:E15)</f>
        <v>253954961.27000001</v>
      </c>
      <c r="D16" s="186"/>
      <c r="E16" s="146"/>
      <c r="F16" s="145">
        <f>SUM(F15:J15)</f>
        <v>975556628.25999999</v>
      </c>
      <c r="G16" s="186"/>
      <c r="H16" s="186"/>
      <c r="I16" s="186"/>
      <c r="J16" s="146"/>
      <c r="K16" s="145">
        <f>SUM(K15:M15)</f>
        <v>202146280.37</v>
      </c>
      <c r="L16" s="186"/>
      <c r="M16" s="146"/>
      <c r="N16" s="145">
        <f>SUM(N15:O15)</f>
        <v>124373650.94999999</v>
      </c>
      <c r="O16" s="146"/>
      <c r="P16" s="73">
        <f>SUM(P15)</f>
        <v>0</v>
      </c>
      <c r="Q16" s="53">
        <f>SUM(C16:P16)</f>
        <v>1556031520.8500001</v>
      </c>
    </row>
    <row r="17" spans="1:17" s="59" customFormat="1" ht="30.75" thickBot="1" x14ac:dyDescent="0.3">
      <c r="A17" s="57" t="s">
        <v>90</v>
      </c>
      <c r="B17" s="196" t="s">
        <v>91</v>
      </c>
      <c r="C17" s="79">
        <v>2737199251</v>
      </c>
      <c r="D17" s="64">
        <v>1816571243</v>
      </c>
      <c r="E17" s="64">
        <v>108177436</v>
      </c>
      <c r="F17" s="64">
        <v>1707524425</v>
      </c>
      <c r="G17" s="64">
        <v>87198600</v>
      </c>
      <c r="H17" s="64">
        <v>1077602201</v>
      </c>
      <c r="I17" s="64">
        <v>2890049129</v>
      </c>
      <c r="J17" s="64">
        <v>108300000</v>
      </c>
      <c r="K17" s="64">
        <v>613167812</v>
      </c>
      <c r="L17" s="64">
        <v>75084430</v>
      </c>
      <c r="M17" s="64">
        <v>30099531</v>
      </c>
      <c r="N17" s="65" t="s">
        <v>96</v>
      </c>
      <c r="O17" s="67" t="s">
        <v>96</v>
      </c>
      <c r="P17" s="197" t="s">
        <v>94</v>
      </c>
      <c r="Q17" s="75">
        <f>SUM(C17:O17)</f>
        <v>11250974058</v>
      </c>
    </row>
    <row r="18" spans="1:17" ht="15.75" thickBot="1" x14ac:dyDescent="0.3"/>
    <row r="19" spans="1:17" x14ac:dyDescent="0.25">
      <c r="A19" s="129" t="s">
        <v>75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"/>
    </row>
    <row r="20" spans="1:17" ht="30.75" thickBot="1" x14ac:dyDescent="0.3">
      <c r="A20" s="12" t="s">
        <v>0</v>
      </c>
      <c r="B20" s="1" t="s">
        <v>1</v>
      </c>
      <c r="C20" s="127" t="s">
        <v>2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9"/>
    </row>
    <row r="21" spans="1:17" x14ac:dyDescent="0.25">
      <c r="A21" s="8"/>
      <c r="B21" s="2"/>
      <c r="C21" s="124" t="s">
        <v>3</v>
      </c>
      <c r="D21" s="125"/>
      <c r="E21" s="126"/>
      <c r="F21" s="124" t="s">
        <v>13</v>
      </c>
      <c r="G21" s="125"/>
      <c r="H21" s="125"/>
      <c r="I21" s="125"/>
      <c r="J21" s="126"/>
      <c r="K21" s="124" t="s">
        <v>14</v>
      </c>
      <c r="L21" s="125"/>
      <c r="M21" s="126"/>
      <c r="N21" s="124" t="s">
        <v>15</v>
      </c>
      <c r="O21" s="126"/>
      <c r="P21" s="27" t="s">
        <v>16</v>
      </c>
      <c r="Q21" s="7" t="s">
        <v>32</v>
      </c>
    </row>
    <row r="22" spans="1:17" s="24" customFormat="1" x14ac:dyDescent="0.25">
      <c r="A22" s="16"/>
      <c r="B22" s="3"/>
      <c r="C22" s="14">
        <v>43101</v>
      </c>
      <c r="D22" s="4">
        <v>43132</v>
      </c>
      <c r="E22" s="15">
        <v>43160</v>
      </c>
      <c r="F22" s="14">
        <v>43102</v>
      </c>
      <c r="G22" s="4">
        <v>43133</v>
      </c>
      <c r="H22" s="4">
        <v>43161</v>
      </c>
      <c r="I22" s="4">
        <v>43192</v>
      </c>
      <c r="J22" s="15">
        <v>43222</v>
      </c>
      <c r="K22" s="14">
        <v>43103</v>
      </c>
      <c r="L22" s="4">
        <v>43134</v>
      </c>
      <c r="M22" s="15">
        <v>43162</v>
      </c>
      <c r="N22" s="14">
        <v>43104</v>
      </c>
      <c r="O22" s="15">
        <v>43135</v>
      </c>
      <c r="P22" s="37">
        <v>43105</v>
      </c>
      <c r="Q22" s="25"/>
    </row>
    <row r="23" spans="1:17" x14ac:dyDescent="0.25">
      <c r="A23" s="123" t="s">
        <v>7</v>
      </c>
      <c r="B23" s="2" t="s">
        <v>4</v>
      </c>
      <c r="C23" s="8">
        <v>3</v>
      </c>
      <c r="D23" s="1">
        <v>0</v>
      </c>
      <c r="E23" s="9">
        <v>0</v>
      </c>
      <c r="F23" s="8">
        <v>22</v>
      </c>
      <c r="G23" s="1">
        <v>0</v>
      </c>
      <c r="H23" s="1">
        <v>0</v>
      </c>
      <c r="I23" s="1">
        <v>9</v>
      </c>
      <c r="J23" s="9">
        <v>7</v>
      </c>
      <c r="K23" s="8">
        <v>0</v>
      </c>
      <c r="L23" s="1">
        <v>0</v>
      </c>
      <c r="M23" s="9">
        <v>0</v>
      </c>
      <c r="N23" s="8"/>
      <c r="O23" s="9"/>
      <c r="P23" s="33"/>
      <c r="Q23" s="7">
        <f>SUM(C23:P23)</f>
        <v>41</v>
      </c>
    </row>
    <row r="24" spans="1:17" x14ac:dyDescent="0.25">
      <c r="A24" s="123"/>
      <c r="B24" s="2" t="s">
        <v>5</v>
      </c>
      <c r="C24" s="8">
        <v>0</v>
      </c>
      <c r="D24" s="1">
        <v>0</v>
      </c>
      <c r="E24" s="9">
        <v>0</v>
      </c>
      <c r="F24" s="8">
        <v>0</v>
      </c>
      <c r="G24" s="1">
        <v>0</v>
      </c>
      <c r="H24" s="1">
        <v>0</v>
      </c>
      <c r="I24" s="1">
        <v>0</v>
      </c>
      <c r="J24" s="9">
        <v>0</v>
      </c>
      <c r="K24" s="8">
        <v>0</v>
      </c>
      <c r="L24" s="1">
        <v>0</v>
      </c>
      <c r="M24" s="9">
        <v>0</v>
      </c>
      <c r="N24" s="8"/>
      <c r="O24" s="9"/>
      <c r="P24" s="33"/>
      <c r="Q24" s="7">
        <f>SUM(C24:P24)</f>
        <v>0</v>
      </c>
    </row>
    <row r="25" spans="1:17" x14ac:dyDescent="0.25">
      <c r="A25" s="123"/>
      <c r="B25" s="2" t="s">
        <v>6</v>
      </c>
      <c r="C25" s="8">
        <v>3</v>
      </c>
      <c r="D25" s="1">
        <v>2</v>
      </c>
      <c r="E25" s="9">
        <v>1</v>
      </c>
      <c r="F25" s="8">
        <v>6</v>
      </c>
      <c r="G25" s="1">
        <v>6</v>
      </c>
      <c r="H25" s="1">
        <v>2</v>
      </c>
      <c r="I25" s="1">
        <v>12</v>
      </c>
      <c r="J25" s="9">
        <v>56</v>
      </c>
      <c r="K25" s="8">
        <v>3</v>
      </c>
      <c r="L25" s="1">
        <v>13</v>
      </c>
      <c r="M25" s="9">
        <v>1</v>
      </c>
      <c r="N25" s="8"/>
      <c r="O25" s="9"/>
      <c r="P25" s="33"/>
      <c r="Q25" s="7">
        <f>SUM(C25:P25)</f>
        <v>105</v>
      </c>
    </row>
    <row r="26" spans="1:17" x14ac:dyDescent="0.25">
      <c r="A26" s="123" t="s">
        <v>8</v>
      </c>
      <c r="B26" s="2" t="s">
        <v>4</v>
      </c>
      <c r="C26" s="8"/>
      <c r="D26" s="1">
        <v>0</v>
      </c>
      <c r="E26" s="9"/>
      <c r="F26" s="8">
        <v>3</v>
      </c>
      <c r="G26" s="1">
        <v>0</v>
      </c>
      <c r="H26" s="1"/>
      <c r="I26" s="1">
        <v>1</v>
      </c>
      <c r="J26" s="9"/>
      <c r="K26" s="8"/>
      <c r="L26" s="1"/>
      <c r="M26" s="9"/>
      <c r="N26" s="8"/>
      <c r="O26" s="9"/>
      <c r="P26" s="33"/>
      <c r="Q26" s="7">
        <f t="shared" ref="Q26:Q31" si="2">SUM(C26:P26)</f>
        <v>4</v>
      </c>
    </row>
    <row r="27" spans="1:17" x14ac:dyDescent="0.25">
      <c r="A27" s="123"/>
      <c r="B27" s="2" t="s">
        <v>5</v>
      </c>
      <c r="C27" s="8"/>
      <c r="D27" s="1">
        <v>2</v>
      </c>
      <c r="E27" s="9"/>
      <c r="F27" s="8">
        <v>0</v>
      </c>
      <c r="G27" s="1">
        <v>1</v>
      </c>
      <c r="H27" s="1"/>
      <c r="I27" s="1">
        <v>0</v>
      </c>
      <c r="J27" s="9"/>
      <c r="K27" s="8"/>
      <c r="L27" s="1"/>
      <c r="M27" s="9"/>
      <c r="N27" s="8"/>
      <c r="O27" s="9"/>
      <c r="P27" s="33"/>
      <c r="Q27" s="7">
        <f t="shared" si="2"/>
        <v>3</v>
      </c>
    </row>
    <row r="28" spans="1:17" x14ac:dyDescent="0.25">
      <c r="A28" s="123"/>
      <c r="B28" s="2" t="s">
        <v>6</v>
      </c>
      <c r="C28" s="8"/>
      <c r="D28" s="1">
        <v>1</v>
      </c>
      <c r="E28" s="9"/>
      <c r="F28" s="8">
        <v>6</v>
      </c>
      <c r="G28" s="1">
        <v>2</v>
      </c>
      <c r="H28" s="1"/>
      <c r="I28" s="1">
        <v>6</v>
      </c>
      <c r="J28" s="9"/>
      <c r="K28" s="8"/>
      <c r="L28" s="1"/>
      <c r="M28" s="9"/>
      <c r="N28" s="8"/>
      <c r="O28" s="9"/>
      <c r="P28" s="33"/>
      <c r="Q28" s="7">
        <f t="shared" si="2"/>
        <v>15</v>
      </c>
    </row>
    <row r="29" spans="1:17" x14ac:dyDescent="0.25">
      <c r="A29" s="123" t="s">
        <v>9</v>
      </c>
      <c r="B29" s="2" t="s">
        <v>4</v>
      </c>
      <c r="C29" s="8"/>
      <c r="D29" s="1"/>
      <c r="E29" s="9"/>
      <c r="F29" s="8"/>
      <c r="G29" s="1"/>
      <c r="H29" s="1"/>
      <c r="I29" s="1"/>
      <c r="J29" s="9"/>
      <c r="K29" s="8"/>
      <c r="L29" s="1"/>
      <c r="M29" s="9"/>
      <c r="N29" s="8">
        <v>4</v>
      </c>
      <c r="O29" s="9">
        <v>0</v>
      </c>
      <c r="P29" s="33"/>
      <c r="Q29" s="7">
        <f t="shared" si="2"/>
        <v>4</v>
      </c>
    </row>
    <row r="30" spans="1:17" x14ac:dyDescent="0.25">
      <c r="A30" s="123"/>
      <c r="B30" s="2" t="s">
        <v>5</v>
      </c>
      <c r="C30" s="8"/>
      <c r="D30" s="1"/>
      <c r="E30" s="9"/>
      <c r="F30" s="8"/>
      <c r="G30" s="1"/>
      <c r="H30" s="1"/>
      <c r="I30" s="1"/>
      <c r="J30" s="9"/>
      <c r="K30" s="8"/>
      <c r="L30" s="1"/>
      <c r="M30" s="9"/>
      <c r="N30" s="8">
        <v>2</v>
      </c>
      <c r="O30" s="9">
        <v>2</v>
      </c>
      <c r="P30" s="33"/>
      <c r="Q30" s="7">
        <f t="shared" si="2"/>
        <v>4</v>
      </c>
    </row>
    <row r="31" spans="1:17" x14ac:dyDescent="0.25">
      <c r="A31" s="123"/>
      <c r="B31" s="2" t="s">
        <v>6</v>
      </c>
      <c r="C31" s="8"/>
      <c r="D31" s="1"/>
      <c r="E31" s="9"/>
      <c r="F31" s="8"/>
      <c r="G31" s="1"/>
      <c r="H31" s="1"/>
      <c r="I31" s="1"/>
      <c r="J31" s="9"/>
      <c r="K31" s="8"/>
      <c r="L31" s="1"/>
      <c r="M31" s="9"/>
      <c r="N31" s="8">
        <v>24</v>
      </c>
      <c r="O31" s="9">
        <v>2</v>
      </c>
      <c r="P31" s="33"/>
      <c r="Q31" s="7">
        <f t="shared" si="2"/>
        <v>26</v>
      </c>
    </row>
    <row r="32" spans="1:17" ht="15.75" thickBot="1" x14ac:dyDescent="0.3">
      <c r="A32" s="8"/>
      <c r="B32" s="2" t="s">
        <v>10</v>
      </c>
      <c r="C32" s="8">
        <f>C24+C25+C27+C28+C30+C31</f>
        <v>3</v>
      </c>
      <c r="D32" s="8">
        <f t="shared" ref="D32:Q32" si="3">D24+D25+D27+D28+D30+D31</f>
        <v>5</v>
      </c>
      <c r="E32" s="8">
        <f t="shared" si="3"/>
        <v>1</v>
      </c>
      <c r="F32" s="8">
        <f t="shared" si="3"/>
        <v>12</v>
      </c>
      <c r="G32" s="8">
        <f t="shared" si="3"/>
        <v>9</v>
      </c>
      <c r="H32" s="8">
        <f t="shared" si="3"/>
        <v>2</v>
      </c>
      <c r="I32" s="8">
        <f t="shared" si="3"/>
        <v>18</v>
      </c>
      <c r="J32" s="8">
        <f t="shared" si="3"/>
        <v>56</v>
      </c>
      <c r="K32" s="8">
        <f t="shared" si="3"/>
        <v>3</v>
      </c>
      <c r="L32" s="8">
        <f t="shared" si="3"/>
        <v>13</v>
      </c>
      <c r="M32" s="8">
        <f t="shared" si="3"/>
        <v>1</v>
      </c>
      <c r="N32" s="8">
        <f t="shared" si="3"/>
        <v>26</v>
      </c>
      <c r="O32" s="8">
        <f t="shared" si="3"/>
        <v>4</v>
      </c>
      <c r="P32" s="8">
        <f t="shared" si="3"/>
        <v>0</v>
      </c>
      <c r="Q32" s="47">
        <f t="shared" si="3"/>
        <v>153</v>
      </c>
    </row>
    <row r="33" spans="1:17" ht="15.75" thickBot="1" x14ac:dyDescent="0.3">
      <c r="A33" s="10"/>
      <c r="B33" s="22" t="s">
        <v>11</v>
      </c>
      <c r="C33" s="143">
        <f>SUM(C32:E32)</f>
        <v>9</v>
      </c>
      <c r="D33" s="188"/>
      <c r="E33" s="144"/>
      <c r="F33" s="143">
        <f>SUM(F32:J32)</f>
        <v>97</v>
      </c>
      <c r="G33" s="188"/>
      <c r="H33" s="188"/>
      <c r="I33" s="188"/>
      <c r="J33" s="144"/>
      <c r="K33" s="143">
        <f>SUM(K32:M32)</f>
        <v>17</v>
      </c>
      <c r="L33" s="188"/>
      <c r="M33" s="144"/>
      <c r="N33" s="143">
        <f>SUM(N32:O32)</f>
        <v>30</v>
      </c>
      <c r="O33" s="144"/>
      <c r="P33" s="46">
        <f>SUM(P32)</f>
        <v>0</v>
      </c>
      <c r="Q33" s="55">
        <f>SUM(C33:P33)</f>
        <v>153</v>
      </c>
    </row>
    <row r="34" spans="1:17" s="59" customFormat="1" ht="15.75" thickBot="1" x14ac:dyDescent="0.3">
      <c r="A34" s="57" t="s">
        <v>90</v>
      </c>
      <c r="B34" s="58"/>
      <c r="C34" s="60">
        <v>26</v>
      </c>
      <c r="D34" s="60">
        <v>80</v>
      </c>
      <c r="E34" s="60">
        <v>26</v>
      </c>
      <c r="F34" s="60">
        <v>62</v>
      </c>
      <c r="G34" s="60">
        <v>3</v>
      </c>
      <c r="H34" s="60">
        <v>22</v>
      </c>
      <c r="I34" s="60">
        <v>173</v>
      </c>
      <c r="J34" s="60">
        <v>12</v>
      </c>
      <c r="K34" s="60">
        <v>25</v>
      </c>
      <c r="L34" s="60">
        <v>9</v>
      </c>
      <c r="M34" s="60">
        <v>18</v>
      </c>
      <c r="N34" s="58" t="s">
        <v>96</v>
      </c>
      <c r="O34" s="61" t="s">
        <v>96</v>
      </c>
      <c r="P34" s="71" t="s">
        <v>95</v>
      </c>
      <c r="Q34" s="72">
        <f>SUM(C34:O34)</f>
        <v>456</v>
      </c>
    </row>
    <row r="37" spans="1:17" x14ac:dyDescent="0.25">
      <c r="C37" s="87"/>
      <c r="D37" s="87"/>
      <c r="F37" s="87"/>
      <c r="G37" s="87"/>
      <c r="I37" s="87"/>
      <c r="J37" s="87"/>
    </row>
    <row r="38" spans="1:17" x14ac:dyDescent="0.25">
      <c r="D38" s="87"/>
      <c r="F38" s="87"/>
      <c r="G38" s="87"/>
      <c r="I38" s="87"/>
    </row>
    <row r="39" spans="1:17" x14ac:dyDescent="0.25">
      <c r="D39" s="87"/>
    </row>
  </sheetData>
  <mergeCells count="26">
    <mergeCell ref="N16:O16"/>
    <mergeCell ref="C33:E33"/>
    <mergeCell ref="F33:J33"/>
    <mergeCell ref="K33:M33"/>
    <mergeCell ref="N33:O33"/>
    <mergeCell ref="A23:A25"/>
    <mergeCell ref="A26:A28"/>
    <mergeCell ref="A29:A31"/>
    <mergeCell ref="K4:M4"/>
    <mergeCell ref="K21:M21"/>
    <mergeCell ref="A19:P19"/>
    <mergeCell ref="A6:A8"/>
    <mergeCell ref="A9:A11"/>
    <mergeCell ref="A12:A14"/>
    <mergeCell ref="C20:P20"/>
    <mergeCell ref="C21:E21"/>
    <mergeCell ref="F21:J21"/>
    <mergeCell ref="N21:O21"/>
    <mergeCell ref="C16:E16"/>
    <mergeCell ref="F16:J16"/>
    <mergeCell ref="K16:M16"/>
    <mergeCell ref="C3:P3"/>
    <mergeCell ref="C4:E4"/>
    <mergeCell ref="F4:J4"/>
    <mergeCell ref="N4:O4"/>
    <mergeCell ref="A2:P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RowHeight="15" x14ac:dyDescent="0.25"/>
  <cols>
    <col min="1" max="1" width="11.85546875" customWidth="1"/>
    <col min="2" max="2" width="20.28515625" bestFit="1" customWidth="1"/>
    <col min="3" max="3" width="14.28515625" customWidth="1"/>
    <col min="4" max="4" width="12.7109375" bestFit="1" customWidth="1"/>
    <col min="5" max="5" width="13" bestFit="1" customWidth="1"/>
    <col min="6" max="6" width="12" customWidth="1"/>
    <col min="7" max="7" width="12.42578125" bestFit="1" customWidth="1"/>
    <col min="8" max="8" width="14.42578125" bestFit="1" customWidth="1"/>
    <col min="9" max="9" width="12" bestFit="1" customWidth="1"/>
    <col min="10" max="10" width="2.28515625" bestFit="1" customWidth="1"/>
  </cols>
  <sheetData>
    <row r="1" spans="1:8" ht="15.75" thickBot="1" x14ac:dyDescent="0.3"/>
    <row r="2" spans="1:8" ht="14.45" customHeight="1" x14ac:dyDescent="0.25">
      <c r="A2" s="129" t="s">
        <v>84</v>
      </c>
      <c r="B2" s="130"/>
      <c r="C2" s="130"/>
      <c r="D2" s="130"/>
      <c r="E2" s="130"/>
      <c r="F2" s="130"/>
      <c r="G2" s="130"/>
      <c r="H2" s="13"/>
    </row>
    <row r="3" spans="1:8" ht="30.75" thickBot="1" x14ac:dyDescent="0.3">
      <c r="A3" s="12" t="s">
        <v>0</v>
      </c>
      <c r="B3" s="1" t="s">
        <v>1</v>
      </c>
      <c r="C3" s="127" t="s">
        <v>2</v>
      </c>
      <c r="D3" s="127"/>
      <c r="E3" s="127"/>
      <c r="F3" s="127"/>
      <c r="G3" s="127"/>
      <c r="H3" s="62"/>
    </row>
    <row r="4" spans="1:8" x14ac:dyDescent="0.25">
      <c r="A4" s="8"/>
      <c r="B4" s="2"/>
      <c r="C4" s="124" t="s">
        <v>3</v>
      </c>
      <c r="D4" s="125"/>
      <c r="E4" s="125"/>
      <c r="F4" s="126"/>
      <c r="G4" s="27" t="s">
        <v>13</v>
      </c>
      <c r="H4" s="78" t="s">
        <v>77</v>
      </c>
    </row>
    <row r="5" spans="1:8" s="24" customFormat="1" x14ac:dyDescent="0.25">
      <c r="A5" s="16"/>
      <c r="B5" s="3"/>
      <c r="C5" s="14">
        <v>43101</v>
      </c>
      <c r="D5" s="4">
        <v>43132</v>
      </c>
      <c r="E5" s="4">
        <v>43160</v>
      </c>
      <c r="F5" s="15">
        <v>43191</v>
      </c>
      <c r="G5" s="37">
        <v>43102</v>
      </c>
      <c r="H5" s="25"/>
    </row>
    <row r="6" spans="1:8" x14ac:dyDescent="0.25">
      <c r="A6" s="123" t="s">
        <v>7</v>
      </c>
      <c r="B6" s="2" t="s">
        <v>4</v>
      </c>
      <c r="C6" s="21">
        <v>0</v>
      </c>
      <c r="D6" s="6">
        <v>5059067.8571428601</v>
      </c>
      <c r="E6" s="6">
        <v>0</v>
      </c>
      <c r="F6" s="17"/>
      <c r="G6" s="30"/>
      <c r="H6" s="18">
        <f t="shared" ref="H6:H12" si="0">SUM(C6:G6)</f>
        <v>5059067.8571428601</v>
      </c>
    </row>
    <row r="7" spans="1:8" x14ac:dyDescent="0.25">
      <c r="A7" s="123"/>
      <c r="B7" s="2" t="s">
        <v>5</v>
      </c>
      <c r="C7" s="21">
        <v>0</v>
      </c>
      <c r="D7" s="6">
        <v>0</v>
      </c>
      <c r="E7" s="6">
        <v>0</v>
      </c>
      <c r="F7" s="17"/>
      <c r="G7" s="30"/>
      <c r="H7" s="18">
        <f t="shared" si="0"/>
        <v>0</v>
      </c>
    </row>
    <row r="8" spans="1:8" x14ac:dyDescent="0.25">
      <c r="A8" s="123"/>
      <c r="B8" s="2" t="s">
        <v>6</v>
      </c>
      <c r="C8" s="44">
        <v>3479035.05</v>
      </c>
      <c r="D8" s="6">
        <v>6784285.7142857099</v>
      </c>
      <c r="E8" s="6">
        <v>12320175.6666667</v>
      </c>
      <c r="F8" s="17"/>
      <c r="G8" s="30"/>
      <c r="H8" s="18">
        <f t="shared" si="0"/>
        <v>22583496.430952407</v>
      </c>
    </row>
    <row r="9" spans="1:8" x14ac:dyDescent="0.25">
      <c r="A9" s="123" t="s">
        <v>8</v>
      </c>
      <c r="B9" s="2" t="s">
        <v>4</v>
      </c>
      <c r="C9" s="21"/>
      <c r="D9" s="6"/>
      <c r="E9" s="6"/>
      <c r="F9" s="17"/>
      <c r="G9" s="30"/>
      <c r="H9" s="18">
        <f t="shared" si="0"/>
        <v>0</v>
      </c>
    </row>
    <row r="10" spans="1:8" x14ac:dyDescent="0.25">
      <c r="A10" s="123"/>
      <c r="B10" s="2" t="s">
        <v>5</v>
      </c>
      <c r="C10" s="21"/>
      <c r="D10" s="6"/>
      <c r="E10" s="6"/>
      <c r="F10" s="17"/>
      <c r="G10" s="30"/>
      <c r="H10" s="18">
        <f t="shared" si="0"/>
        <v>0</v>
      </c>
    </row>
    <row r="11" spans="1:8" x14ac:dyDescent="0.25">
      <c r="A11" s="123"/>
      <c r="B11" s="2" t="s">
        <v>6</v>
      </c>
      <c r="C11" s="21"/>
      <c r="D11" s="6"/>
      <c r="E11" s="6"/>
      <c r="F11" s="17"/>
      <c r="G11" s="30"/>
      <c r="H11" s="18">
        <f t="shared" si="0"/>
        <v>0</v>
      </c>
    </row>
    <row r="12" spans="1:8" x14ac:dyDescent="0.25">
      <c r="A12" s="123" t="s">
        <v>9</v>
      </c>
      <c r="B12" s="2" t="s">
        <v>4</v>
      </c>
      <c r="C12" s="21"/>
      <c r="D12" s="6"/>
      <c r="E12" s="6"/>
      <c r="F12" s="17"/>
      <c r="G12" s="30"/>
      <c r="H12" s="18">
        <f t="shared" si="0"/>
        <v>0</v>
      </c>
    </row>
    <row r="13" spans="1:8" x14ac:dyDescent="0.25">
      <c r="A13" s="123"/>
      <c r="B13" s="2" t="s">
        <v>5</v>
      </c>
      <c r="C13" s="21"/>
      <c r="D13" s="6"/>
      <c r="E13" s="6"/>
      <c r="F13" s="17"/>
      <c r="G13" s="30"/>
      <c r="H13" s="18"/>
    </row>
    <row r="14" spans="1:8" x14ac:dyDescent="0.25">
      <c r="A14" s="123"/>
      <c r="B14" s="2" t="s">
        <v>6</v>
      </c>
      <c r="C14" s="21"/>
      <c r="D14" s="6"/>
      <c r="E14" s="6"/>
      <c r="F14" s="17"/>
      <c r="G14" s="30"/>
      <c r="H14" s="18"/>
    </row>
    <row r="15" spans="1:8" x14ac:dyDescent="0.25">
      <c r="A15" s="8"/>
      <c r="B15" s="2" t="s">
        <v>10</v>
      </c>
      <c r="C15" s="21">
        <f>C7+C8+C10+C11+C13+C14</f>
        <v>3479035.05</v>
      </c>
      <c r="D15" s="21">
        <f t="shared" ref="D15:H15" si="1">D7+D8+D10+D11+D13+D14</f>
        <v>6784285.7142857099</v>
      </c>
      <c r="E15" s="21">
        <f t="shared" si="1"/>
        <v>12320175.6666667</v>
      </c>
      <c r="F15" s="21">
        <f t="shared" si="1"/>
        <v>0</v>
      </c>
      <c r="G15" s="21">
        <f t="shared" si="1"/>
        <v>0</v>
      </c>
      <c r="H15" s="30">
        <f t="shared" si="1"/>
        <v>22583496.430952407</v>
      </c>
    </row>
    <row r="16" spans="1:8" ht="15.75" thickBot="1" x14ac:dyDescent="0.3">
      <c r="A16" s="10"/>
      <c r="B16" s="22" t="s">
        <v>11</v>
      </c>
      <c r="C16" s="145">
        <f>SUM(C15:F15)</f>
        <v>22583496.430952407</v>
      </c>
      <c r="D16" s="186"/>
      <c r="E16" s="186"/>
      <c r="F16" s="146"/>
      <c r="G16" s="31">
        <f>SUM(G15)</f>
        <v>0</v>
      </c>
      <c r="H16" s="32">
        <f>SUM(C16:G16)</f>
        <v>22583496.430952407</v>
      </c>
    </row>
    <row r="18" spans="1:8" ht="15.75" thickBot="1" x14ac:dyDescent="0.3"/>
    <row r="19" spans="1:8" ht="14.45" customHeight="1" x14ac:dyDescent="0.25">
      <c r="A19" s="129" t="s">
        <v>78</v>
      </c>
      <c r="B19" s="130"/>
      <c r="C19" s="130"/>
      <c r="D19" s="130"/>
      <c r="E19" s="130"/>
      <c r="F19" s="130"/>
      <c r="G19" s="130"/>
      <c r="H19" s="13"/>
    </row>
    <row r="20" spans="1:8" ht="30.75" thickBot="1" x14ac:dyDescent="0.3">
      <c r="A20" s="12" t="s">
        <v>0</v>
      </c>
      <c r="B20" s="1" t="s">
        <v>1</v>
      </c>
      <c r="C20" s="127" t="s">
        <v>2</v>
      </c>
      <c r="D20" s="127"/>
      <c r="E20" s="127"/>
      <c r="F20" s="127"/>
      <c r="G20" s="127"/>
      <c r="H20" s="62"/>
    </row>
    <row r="21" spans="1:8" x14ac:dyDescent="0.25">
      <c r="A21" s="8"/>
      <c r="B21" s="2"/>
      <c r="C21" s="124" t="s">
        <v>3</v>
      </c>
      <c r="D21" s="125"/>
      <c r="E21" s="125"/>
      <c r="F21" s="126"/>
      <c r="G21" s="27" t="s">
        <v>13</v>
      </c>
      <c r="H21" s="27" t="s">
        <v>32</v>
      </c>
    </row>
    <row r="22" spans="1:8" s="24" customFormat="1" x14ac:dyDescent="0.25">
      <c r="A22" s="16"/>
      <c r="B22" s="3"/>
      <c r="C22" s="14">
        <v>43101</v>
      </c>
      <c r="D22" s="4">
        <v>43132</v>
      </c>
      <c r="E22" s="4">
        <v>43160</v>
      </c>
      <c r="F22" s="15">
        <v>43191</v>
      </c>
      <c r="G22" s="37">
        <v>43102</v>
      </c>
      <c r="H22" s="28"/>
    </row>
    <row r="23" spans="1:8" x14ac:dyDescent="0.25">
      <c r="A23" s="123" t="s">
        <v>7</v>
      </c>
      <c r="B23" s="2" t="s">
        <v>4</v>
      </c>
      <c r="C23" s="8">
        <v>0</v>
      </c>
      <c r="D23" s="1">
        <v>1</v>
      </c>
      <c r="E23" s="1">
        <v>0</v>
      </c>
      <c r="F23" s="9"/>
      <c r="G23" s="33"/>
      <c r="H23" s="33">
        <f t="shared" ref="H23:H29" si="2">SUM(C23:G23)</f>
        <v>1</v>
      </c>
    </row>
    <row r="24" spans="1:8" x14ac:dyDescent="0.25">
      <c r="A24" s="123"/>
      <c r="B24" s="2" t="s">
        <v>5</v>
      </c>
      <c r="C24" s="8">
        <v>0</v>
      </c>
      <c r="D24" s="1">
        <v>0</v>
      </c>
      <c r="E24" s="1">
        <v>0</v>
      </c>
      <c r="F24" s="9"/>
      <c r="G24" s="33"/>
      <c r="H24" s="33">
        <f t="shared" si="2"/>
        <v>0</v>
      </c>
    </row>
    <row r="25" spans="1:8" x14ac:dyDescent="0.25">
      <c r="A25" s="123"/>
      <c r="B25" s="2" t="s">
        <v>6</v>
      </c>
      <c r="C25" s="8">
        <v>3</v>
      </c>
      <c r="D25" s="1">
        <v>1</v>
      </c>
      <c r="E25" s="1">
        <v>1</v>
      </c>
      <c r="F25" s="9"/>
      <c r="G25" s="33"/>
      <c r="H25" s="33">
        <f t="shared" si="2"/>
        <v>5</v>
      </c>
    </row>
    <row r="26" spans="1:8" x14ac:dyDescent="0.25">
      <c r="A26" s="123" t="s">
        <v>8</v>
      </c>
      <c r="B26" s="2" t="s">
        <v>4</v>
      </c>
      <c r="C26" s="8"/>
      <c r="D26" s="1"/>
      <c r="E26" s="1"/>
      <c r="F26" s="9"/>
      <c r="G26" s="33"/>
      <c r="H26" s="33">
        <f t="shared" si="2"/>
        <v>0</v>
      </c>
    </row>
    <row r="27" spans="1:8" x14ac:dyDescent="0.25">
      <c r="A27" s="123"/>
      <c r="B27" s="2" t="s">
        <v>5</v>
      </c>
      <c r="C27" s="8"/>
      <c r="D27" s="1"/>
      <c r="E27" s="1"/>
      <c r="F27" s="9"/>
      <c r="G27" s="33"/>
      <c r="H27" s="33">
        <f t="shared" si="2"/>
        <v>0</v>
      </c>
    </row>
    <row r="28" spans="1:8" x14ac:dyDescent="0.25">
      <c r="A28" s="123"/>
      <c r="B28" s="2" t="s">
        <v>6</v>
      </c>
      <c r="C28" s="8"/>
      <c r="D28" s="1"/>
      <c r="E28" s="1"/>
      <c r="F28" s="9"/>
      <c r="G28" s="33"/>
      <c r="H28" s="33">
        <f t="shared" si="2"/>
        <v>0</v>
      </c>
    </row>
    <row r="29" spans="1:8" x14ac:dyDescent="0.25">
      <c r="A29" s="123" t="s">
        <v>9</v>
      </c>
      <c r="B29" s="2" t="s">
        <v>4</v>
      </c>
      <c r="C29" s="8"/>
      <c r="D29" s="1"/>
      <c r="E29" s="1"/>
      <c r="F29" s="9"/>
      <c r="G29" s="33"/>
      <c r="H29" s="33">
        <f t="shared" si="2"/>
        <v>0</v>
      </c>
    </row>
    <row r="30" spans="1:8" x14ac:dyDescent="0.25">
      <c r="A30" s="123"/>
      <c r="B30" s="2" t="s">
        <v>5</v>
      </c>
      <c r="C30" s="8"/>
      <c r="D30" s="1"/>
      <c r="E30" s="1"/>
      <c r="F30" s="9"/>
      <c r="G30" s="33"/>
      <c r="H30" s="33"/>
    </row>
    <row r="31" spans="1:8" x14ac:dyDescent="0.25">
      <c r="A31" s="123"/>
      <c r="B31" s="2" t="s">
        <v>6</v>
      </c>
      <c r="C31" s="8"/>
      <c r="D31" s="1"/>
      <c r="E31" s="1"/>
      <c r="F31" s="9"/>
      <c r="G31" s="33"/>
      <c r="H31" s="33"/>
    </row>
    <row r="32" spans="1:8" x14ac:dyDescent="0.25">
      <c r="A32" s="8"/>
      <c r="B32" s="2" t="s">
        <v>10</v>
      </c>
      <c r="C32" s="8">
        <f>C24+C25+C27+C28+C30+C31</f>
        <v>3</v>
      </c>
      <c r="D32" s="8">
        <f t="shared" ref="D32:H32" si="3">D24+D25+D27+D28+D30+D31</f>
        <v>1</v>
      </c>
      <c r="E32" s="8">
        <f t="shared" si="3"/>
        <v>1</v>
      </c>
      <c r="F32" s="8">
        <f t="shared" si="3"/>
        <v>0</v>
      </c>
      <c r="G32" s="8">
        <f t="shared" si="3"/>
        <v>0</v>
      </c>
      <c r="H32" s="33">
        <f t="shared" si="3"/>
        <v>5</v>
      </c>
    </row>
    <row r="33" spans="1:8" ht="15.75" thickBot="1" x14ac:dyDescent="0.3">
      <c r="A33" s="10"/>
      <c r="B33" s="22" t="s">
        <v>11</v>
      </c>
      <c r="C33" s="143">
        <f>SUM(C32:F32)</f>
        <v>5</v>
      </c>
      <c r="D33" s="188"/>
      <c r="E33" s="188"/>
      <c r="F33" s="144"/>
      <c r="G33" s="34">
        <f>SUM(G32)</f>
        <v>0</v>
      </c>
      <c r="H33" s="36">
        <f>SUM(C33:G33)</f>
        <v>5</v>
      </c>
    </row>
    <row r="34" spans="1:8" x14ac:dyDescent="0.25">
      <c r="G34" t="s">
        <v>79</v>
      </c>
      <c r="H34">
        <f>H33</f>
        <v>5</v>
      </c>
    </row>
  </sheetData>
  <mergeCells count="14">
    <mergeCell ref="C33:F33"/>
    <mergeCell ref="A2:G2"/>
    <mergeCell ref="C3:G3"/>
    <mergeCell ref="A23:A25"/>
    <mergeCell ref="A26:A28"/>
    <mergeCell ref="A29:A31"/>
    <mergeCell ref="C4:F4"/>
    <mergeCell ref="C21:F21"/>
    <mergeCell ref="A19:G19"/>
    <mergeCell ref="C20:G20"/>
    <mergeCell ref="A6:A8"/>
    <mergeCell ref="A9:A11"/>
    <mergeCell ref="A12:A14"/>
    <mergeCell ref="C16:F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OPPIK</vt:lpstr>
      <vt:lpstr>OPVVV</vt:lpstr>
      <vt:lpstr>OPZ</vt:lpstr>
      <vt:lpstr>OPD2</vt:lpstr>
      <vt:lpstr>OPŽP</vt:lpstr>
      <vt:lpstr>IROP</vt:lpstr>
      <vt:lpstr>OPTP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Kapalínová Zuzana</dc:creator>
  <cp:lastModifiedBy>Lánská Lenka</cp:lastModifiedBy>
  <dcterms:created xsi:type="dcterms:W3CDTF">2018-01-22T20:42:03Z</dcterms:created>
  <dcterms:modified xsi:type="dcterms:W3CDTF">2019-03-08T14:49:34Z</dcterms:modified>
</cp:coreProperties>
</file>